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02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<sst xmlns="http://schemas.openxmlformats.org/spreadsheetml/2006/main" count="553" uniqueCount="231">
  <si>
    <t>DOB</t>
  </si>
  <si>
    <t>Z001</t>
  </si>
  <si>
    <t>Z002</t>
  </si>
  <si>
    <t>Z003</t>
  </si>
  <si>
    <t>Z004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</si>
  <si>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</si>
  <si>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</si>
  <si>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</si>
  <si>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</si>
  <si>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</si>
  <si>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</si>
  <si>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</si>
  <si>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</si>
  <si>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</si>
  <si>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</si>
  <si>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Z015</t>
  </si>
  <si>
    <t>Z016</t>
  </si>
  <si>
    <t>Z017</t>
  </si>
  <si>
    <t>Z018</t>
  </si>
  <si>
    <t>Z019</t>
  </si>
  <si>
    <t>Z020</t>
  </si>
  <si>
    <t>Z021</t>
  </si>
  <si>
    <t>Z022</t>
  </si>
  <si>
    <t>Z023</t>
  </si>
  <si>
    <t>Z024</t>
  </si>
  <si>
    <t>Z025</t>
  </si>
  <si>
    <t>Z026</t>
  </si>
  <si>
    <t>Z027</t>
  </si>
  <si>
    <t>Z028</t>
  </si>
  <si>
    <t>Z029</t>
  </si>
  <si>
    <t>Z030</t>
  </si>
  <si>
    <t>Z031</t>
  </si>
  <si>
    <t>Z032</t>
  </si>
  <si>
    <t>Z033</t>
  </si>
  <si>
    <t>Z034</t>
  </si>
  <si>
    <t>Z035</t>
  </si>
  <si>
    <t>Z036</t>
  </si>
  <si>
    <t>Z037</t>
  </si>
  <si>
    <t>Z038</t>
  </si>
  <si>
    <t>Z039</t>
  </si>
  <si>
    <t>Z040</t>
  </si>
  <si>
    <t>Z041</t>
  </si>
  <si>
    <t>Z042</t>
  </si>
  <si>
    <t>Z043</t>
  </si>
  <si>
    <t>Z044</t>
  </si>
  <si>
    <t>Z045</t>
  </si>
  <si>
    <t>Z046</t>
  </si>
  <si>
    <t>Z047</t>
  </si>
  <si>
    <t>Z048</t>
  </si>
  <si>
    <t>Z049</t>
  </si>
  <si>
    <t>Z050</t>
  </si>
  <si>
    <t>Z051</t>
  </si>
  <si>
    <t>Z052</t>
  </si>
  <si>
    <t>Z053</t>
  </si>
  <si>
    <t>Z054</t>
  </si>
  <si>
    <t>Z055</t>
  </si>
  <si>
    <t>Z056</t>
  </si>
  <si>
    <t>Z057</t>
  </si>
  <si>
    <t>Z058</t>
  </si>
  <si>
    <t>Z059</t>
  </si>
  <si>
    <t>Z060</t>
  </si>
  <si>
    <t>Z061</t>
  </si>
  <si>
    <t>Z062</t>
  </si>
  <si>
    <t>Z063</t>
  </si>
  <si>
    <t>Z064</t>
  </si>
  <si>
    <t>Z065</t>
  </si>
  <si>
    <t>Z066</t>
  </si>
  <si>
    <t>Z067</t>
  </si>
  <si>
    <t>Z068</t>
  </si>
  <si>
    <t>Z069</t>
  </si>
  <si>
    <t>Z070</t>
  </si>
  <si>
    <t>Z071</t>
  </si>
  <si>
    <t>Z072</t>
  </si>
  <si>
    <t>Z073</t>
  </si>
  <si>
    <t>Z074</t>
  </si>
  <si>
    <t>Z075</t>
  </si>
  <si>
    <t>Z076</t>
  </si>
  <si>
    <t>Z077</t>
  </si>
  <si>
    <t>Z078</t>
  </si>
  <si>
    <t>Z079</t>
  </si>
  <si>
    <t>Z080</t>
  </si>
  <si>
    <t>Z081</t>
  </si>
  <si>
    <t>Z082</t>
  </si>
  <si>
    <t>Z083</t>
  </si>
  <si>
    <t>Z084</t>
  </si>
  <si>
    <t>Z085</t>
  </si>
  <si>
    <t>Z086</t>
  </si>
  <si>
    <t>Z087</t>
  </si>
  <si>
    <t>Z088</t>
  </si>
  <si>
    <t>Z089</t>
  </si>
  <si>
    <t>Z090</t>
  </si>
  <si>
    <t>Z091</t>
  </si>
  <si>
    <t>Z092</t>
  </si>
  <si>
    <t>Z093</t>
  </si>
  <si>
    <t>Z094</t>
  </si>
  <si>
    <t>Z095</t>
  </si>
  <si>
    <t>Z096</t>
  </si>
  <si>
    <t>Z097</t>
  </si>
  <si>
    <t>Z098</t>
  </si>
  <si>
    <t>Z099</t>
  </si>
  <si>
    <t>Z100</t>
  </si>
  <si>
    <t>Time</t>
  </si>
  <si>
    <t>M</t>
  </si>
  <si>
    <t>T267</t>
  </si>
  <si>
    <t>L502</t>
  </si>
  <si>
    <t>X096</t>
  </si>
  <si>
    <t>X695</t>
  </si>
  <si>
    <t>W880</t>
  </si>
  <si>
    <t>L302</t>
  </si>
  <si>
    <t>T766</t>
  </si>
  <si>
    <t>R444</t>
  </si>
  <si>
    <t>U475</t>
  </si>
  <si>
    <t>M614</t>
  </si>
  <si>
    <t>M814</t>
  </si>
  <si>
    <t>W383</t>
  </si>
  <si>
    <t>X791</t>
  </si>
  <si>
    <t>S557</t>
  </si>
  <si>
    <t>N627</t>
  </si>
  <si>
    <t>U975</t>
  </si>
  <si>
    <t>L203</t>
  </si>
  <si>
    <t>U577</t>
  </si>
  <si>
    <t>X491</t>
  </si>
  <si>
    <t>U079</t>
  </si>
  <si>
    <t>W483</t>
  </si>
  <si>
    <t>R346</t>
  </si>
  <si>
    <t>X596</t>
  </si>
  <si>
    <t>U878</t>
  </si>
  <si>
    <t>R343</t>
  </si>
  <si>
    <t>U472</t>
  </si>
  <si>
    <t>U174</t>
  </si>
  <si>
    <t>W886</t>
  </si>
  <si>
    <t>S156</t>
  </si>
  <si>
    <t>P437</t>
  </si>
  <si>
    <t>R743</t>
  </si>
  <si>
    <t>U279</t>
  </si>
  <si>
    <t>X897</t>
  </si>
  <si>
    <t>W585</t>
  </si>
  <si>
    <t>R148</t>
  </si>
  <si>
    <t>M219</t>
  </si>
  <si>
    <t>P037</t>
  </si>
  <si>
    <t>W682</t>
  </si>
  <si>
    <t>U575</t>
  </si>
  <si>
    <t>U273</t>
  </si>
  <si>
    <t>P534</t>
  </si>
  <si>
    <t>U974</t>
  </si>
  <si>
    <t>X896</t>
  </si>
  <si>
    <t>P633</t>
  </si>
  <si>
    <t>M413</t>
  </si>
  <si>
    <t>S152</t>
  </si>
  <si>
    <t>S257</t>
  </si>
  <si>
    <t>R043</t>
  </si>
  <si>
    <t>R146</t>
  </si>
  <si>
    <t>N828</t>
  </si>
  <si>
    <t>P737</t>
  </si>
  <si>
    <t>T160</t>
  </si>
  <si>
    <t>S754</t>
  </si>
  <si>
    <t>R549</t>
  </si>
  <si>
    <t>P138</t>
  </si>
  <si>
    <t>T561</t>
  </si>
  <si>
    <t>W681</t>
  </si>
  <si>
    <t>X290</t>
  </si>
  <si>
    <t>R149</t>
  </si>
  <si>
    <t>M216</t>
  </si>
  <si>
    <t>T862</t>
  </si>
  <si>
    <t>S559</t>
  </si>
  <si>
    <t>N026</t>
  </si>
  <si>
    <t>P933</t>
  </si>
  <si>
    <t>W785</t>
  </si>
  <si>
    <t>P836</t>
  </si>
  <si>
    <t>T062</t>
  </si>
  <si>
    <t>P337</t>
  </si>
  <si>
    <t>L800</t>
  </si>
  <si>
    <t>U276</t>
  </si>
  <si>
    <t>T963</t>
  </si>
  <si>
    <t>P038</t>
  </si>
  <si>
    <t>W981</t>
  </si>
  <si>
    <t>W082</t>
  </si>
  <si>
    <t>P932</t>
  </si>
  <si>
    <t>T363</t>
  </si>
  <si>
    <t>N223</t>
  </si>
  <si>
    <t>U374</t>
  </si>
  <si>
    <t>M214</t>
  </si>
  <si>
    <t>P039</t>
  </si>
  <si>
    <t>U076</t>
  </si>
  <si>
    <t>L507</t>
  </si>
  <si>
    <t>M317</t>
  </si>
  <si>
    <t>R847</t>
  </si>
  <si>
    <t>N724</t>
  </si>
  <si>
    <t>N729</t>
  </si>
  <si>
    <t>N027</t>
  </si>
  <si>
    <t>R448</t>
  </si>
  <si>
    <t>T261</t>
  </si>
  <si>
    <t>P133</t>
  </si>
  <si>
    <t>L600</t>
  </si>
  <si>
    <t>T165</t>
  </si>
  <si>
    <t>T762</t>
  </si>
  <si>
    <t>T668</t>
  </si>
  <si>
    <t>R049</t>
  </si>
  <si>
    <t>N921</t>
  </si>
  <si>
    <t>BW</t>
  </si>
  <si>
    <t>S A V Final Answer 0035</t>
  </si>
  <si>
    <t>1AN1044</t>
  </si>
  <si>
    <t>Connealy Impression</t>
  </si>
  <si>
    <t>29AN1697</t>
  </si>
  <si>
    <t>X251</t>
  </si>
  <si>
    <t>W122</t>
  </si>
  <si>
    <t xml:space="preserve">Clean Up </t>
  </si>
  <si>
    <t>WW_Actual</t>
  </si>
  <si>
    <t>Wean_Date</t>
  </si>
  <si>
    <t>Sex</t>
  </si>
  <si>
    <t>Sire_Code</t>
  </si>
  <si>
    <t>Sire_Name</t>
  </si>
  <si>
    <t>Dam</t>
  </si>
  <si>
    <t>Calf_ID</t>
  </si>
  <si>
    <t>ADG</t>
  </si>
  <si>
    <t>ADJ WW</t>
  </si>
  <si>
    <t>DOA</t>
  </si>
  <si>
    <t># calves by Sire</t>
  </si>
  <si>
    <t>Sires</t>
  </si>
  <si>
    <t>WW_Index</t>
  </si>
  <si>
    <t>RAW AVERAGES</t>
  </si>
  <si>
    <t>(wwa-bw)/doa</t>
  </si>
  <si>
    <t>wd</t>
  </si>
  <si>
    <t>dob</t>
  </si>
  <si>
    <t>bw</t>
  </si>
  <si>
    <t>doa</t>
  </si>
  <si>
    <t>wwa</t>
  </si>
  <si>
    <t>(adg*205)+bw</t>
  </si>
  <si>
    <t>adg</t>
  </si>
  <si>
    <t>aww</t>
  </si>
  <si>
    <t>Average WW Statistics by Sire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</si>
</sst>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"/>
    <numFmt numFmtId="166" formatCode="0.00000"/>
    <numFmt numFmtId="167" formatCode="mm/dd/yyyy"/>
    <numFmt numFmtId="168" formatCode="#,##0.000_);[Red]\(#,##0.000\)"/>
    <numFmt numFmtId="169" formatCode="#,##0.0000_);[Red]\(#,##0.0000\)"/>
    <numFmt numFmtId="170" formatCode="#,##0.000"/>
    <numFmt numFmtId="171" formatCode="0_);[Red]\(0\)"/>
    <numFmt numFmtId="172" formatCode="0.00_);[Red]\(0.00\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0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4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18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/>
    </xf>
    <xf numFmtId="170" fontId="0" fillId="0" borderId="4" xfId="0" applyNumberFormat="1" applyBorder="1" applyAlignment="1">
      <alignment/>
    </xf>
    <xf numFmtId="4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0" fontId="0" fillId="0" borderId="9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pane ySplit="3" topLeftCell="BM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2" width="6.8515625" style="0" customWidth="1"/>
    <col min="3" max="3" width="22.28125" style="0" bestFit="1" customWidth="1"/>
    <col min="4" max="4" width="11.00390625" style="0" customWidth="1"/>
    <col min="5" max="5" width="11.00390625" style="9" customWidth="1"/>
    <col min="6" max="6" width="11.00390625" style="1" customWidth="1"/>
    <col min="7" max="7" width="6.28125" style="7" customWidth="1"/>
    <col min="8" max="8" width="6.28125" style="2" customWidth="1"/>
    <col min="9" max="9" width="11.00390625" style="2" customWidth="1"/>
    <col min="10" max="10" width="8.57421875" style="11" customWidth="1"/>
    <col min="11" max="11" width="11.00390625" style="12" customWidth="1"/>
    <col min="12" max="12" width="11.7109375" style="13" customWidth="1"/>
    <col min="13" max="13" width="12.140625" style="12" customWidth="1"/>
    <col min="14" max="14" width="11.00390625" style="12" customWidth="1"/>
    <col min="15" max="15" width="9.28125" style="0" customWidth="1"/>
  </cols>
  <sheetData>
    <row r="1" spans="5:13" ht="12.75">
      <c r="E1" s="9" t="s">
        <v>223</v>
      </c>
      <c r="G1" s="7" t="s">
        <v>224</v>
      </c>
      <c r="I1" s="2" t="s">
        <v>222</v>
      </c>
      <c r="J1" s="11" t="s">
        <v>225</v>
      </c>
      <c r="K1" s="8" t="s">
        <v>226</v>
      </c>
      <c r="L1" s="6" t="s">
        <v>228</v>
      </c>
      <c r="M1" s="8" t="s">
        <v>229</v>
      </c>
    </row>
    <row r="2" spans="11:13" ht="12.75">
      <c r="K2" s="8"/>
      <c r="L2" s="6" t="s">
        <v>221</v>
      </c>
      <c r="M2" s="8" t="s">
        <v>227</v>
      </c>
    </row>
    <row r="3" spans="1:14" ht="12.75">
      <c r="A3" t="s">
        <v>213</v>
      </c>
      <c r="B3" s="3" t="s">
        <v>212</v>
      </c>
      <c r="C3" s="3" t="s">
        <v>211</v>
      </c>
      <c r="D3" s="4" t="s">
        <v>210</v>
      </c>
      <c r="E3" s="10" t="s">
        <v>0</v>
      </c>
      <c r="F3" s="1" t="s">
        <v>101</v>
      </c>
      <c r="G3" s="7" t="s">
        <v>199</v>
      </c>
      <c r="H3" s="2" t="s">
        <v>209</v>
      </c>
      <c r="I3" s="2" t="s">
        <v>208</v>
      </c>
      <c r="J3" s="11" t="s">
        <v>216</v>
      </c>
      <c r="K3" s="8" t="s">
        <v>207</v>
      </c>
      <c r="L3" s="6" t="s">
        <v>214</v>
      </c>
      <c r="M3" s="8" t="s">
        <v>215</v>
      </c>
      <c r="N3" s="8" t="s">
        <v>219</v>
      </c>
    </row>
    <row r="4" spans="2:14" ht="12.75">
      <c r="B4" s="3"/>
      <c r="C4" s="3"/>
      <c r="D4" s="4"/>
      <c r="E4" s="10"/>
      <c r="K4" s="8"/>
      <c r="L4" s="6"/>
      <c r="M4" s="8"/>
      <c r="N4" s="8"/>
    </row>
    <row r="5" spans="3:14" ht="12.75">
      <c r="C5" t="s">
        <v>220</v>
      </c>
      <c r="E5" s="9">
        <f>AVERAGE(E15:E114)</f>
        <v>40953.81</v>
      </c>
      <c r="F5" s="1">
        <f>AVERAGE(F15:F114)</f>
        <v>0.5387500000000001</v>
      </c>
      <c r="G5" s="7">
        <f>AVERAGE(G15:G114)</f>
        <v>74.82</v>
      </c>
      <c r="I5" s="9">
        <f aca="true" t="shared" si="0" ref="I5:N5">AVERAGE(I15:I114)</f>
        <v>41158.81000000005</v>
      </c>
      <c r="J5" s="11">
        <f t="shared" si="0"/>
        <v>204.99999999999767</v>
      </c>
      <c r="K5" s="12">
        <f t="shared" si="0"/>
        <v>637.99</v>
      </c>
      <c r="L5" s="13">
        <f t="shared" si="0"/>
        <v>2.7442290678799326</v>
      </c>
      <c r="M5" s="12">
        <f t="shared" si="0"/>
        <v>637.3869589153858</v>
      </c>
      <c r="N5" s="12">
        <f t="shared" si="0"/>
        <v>100.00000000000004</v>
      </c>
    </row>
    <row r="7" spans="1:14" ht="12.75">
      <c r="A7" s="24" t="s">
        <v>217</v>
      </c>
      <c r="B7" s="25"/>
      <c r="C7" s="25" t="s">
        <v>218</v>
      </c>
      <c r="D7" s="26"/>
      <c r="E7" s="27"/>
      <c r="F7" s="28"/>
      <c r="G7" s="40"/>
      <c r="H7" s="41"/>
      <c r="I7" s="41"/>
      <c r="J7" s="42" t="s">
        <v>230</v>
      </c>
      <c r="K7" s="29" t="s">
        <v>207</v>
      </c>
      <c r="L7" s="30" t="s">
        <v>214</v>
      </c>
      <c r="M7" s="29" t="s">
        <v>215</v>
      </c>
      <c r="N7" s="31" t="s">
        <v>219</v>
      </c>
    </row>
    <row r="8" spans="1:14" ht="12.75">
      <c r="A8" s="32">
        <f>COUNTIF($C$15:$C$114,$J8)</f>
        <v>25</v>
      </c>
      <c r="B8" s="4"/>
      <c r="C8" s="5" t="s">
        <v>200</v>
      </c>
      <c r="D8" s="4"/>
      <c r="E8" s="10"/>
      <c r="F8" s="33"/>
      <c r="G8" s="34"/>
      <c r="H8" s="35"/>
      <c r="I8" s="35"/>
      <c r="J8" s="23" t="s">
        <v>200</v>
      </c>
      <c r="K8" s="36">
        <f aca="true" t="shared" si="1" ref="K8:N11">SUMIF($C$15:$C$114,$J8,K$15:K$114)/$A8</f>
        <v>662.2</v>
      </c>
      <c r="L8" s="36">
        <f t="shared" si="1"/>
        <v>2.660643407486873</v>
      </c>
      <c r="M8" s="36">
        <f t="shared" si="1"/>
        <v>620.5918985348088</v>
      </c>
      <c r="N8" s="37">
        <f t="shared" si="1"/>
        <v>97.36501349052443</v>
      </c>
    </row>
    <row r="9" spans="1:14" ht="12.75">
      <c r="A9" s="32">
        <f>COUNTIF($C$15:$C$114,$J9)</f>
        <v>31</v>
      </c>
      <c r="B9" s="4"/>
      <c r="C9" s="5" t="s">
        <v>202</v>
      </c>
      <c r="D9" s="4"/>
      <c r="E9" s="10"/>
      <c r="F9" s="33"/>
      <c r="G9" s="34"/>
      <c r="H9" s="35"/>
      <c r="I9" s="35"/>
      <c r="J9" s="23" t="s">
        <v>202</v>
      </c>
      <c r="K9" s="36">
        <f t="shared" si="1"/>
        <v>688.516129032258</v>
      </c>
      <c r="L9" s="36">
        <f t="shared" si="1"/>
        <v>2.7961381524148368</v>
      </c>
      <c r="M9" s="36">
        <f t="shared" si="1"/>
        <v>646.7244502772998</v>
      </c>
      <c r="N9" s="37">
        <f t="shared" si="1"/>
        <v>101.46496429387308</v>
      </c>
    </row>
    <row r="10" spans="1:14" ht="12.75">
      <c r="A10" s="32">
        <f>COUNTIF($C$15:$C$114,$J10)</f>
        <v>29</v>
      </c>
      <c r="B10" s="4"/>
      <c r="C10" s="5" t="s">
        <v>204</v>
      </c>
      <c r="D10" s="4"/>
      <c r="E10" s="10"/>
      <c r="F10" s="33"/>
      <c r="G10" s="34"/>
      <c r="H10" s="35"/>
      <c r="I10" s="35"/>
      <c r="J10" s="23" t="s">
        <v>204</v>
      </c>
      <c r="K10" s="36">
        <f t="shared" si="1"/>
        <v>610.8965517241379</v>
      </c>
      <c r="L10" s="36">
        <f t="shared" si="1"/>
        <v>2.782495427634823</v>
      </c>
      <c r="M10" s="36">
        <f t="shared" si="1"/>
        <v>646.825355768587</v>
      </c>
      <c r="N10" s="37">
        <f t="shared" si="1"/>
        <v>101.48079541339571</v>
      </c>
    </row>
    <row r="11" spans="1:14" ht="12.75">
      <c r="A11" s="32">
        <f>COUNTIF($C$15:$C$114,$J11)</f>
        <v>15</v>
      </c>
      <c r="B11" s="4"/>
      <c r="C11" s="5" t="s">
        <v>205</v>
      </c>
      <c r="D11" s="4"/>
      <c r="E11" s="10"/>
      <c r="F11" s="33"/>
      <c r="G11" s="34"/>
      <c r="H11" s="35"/>
      <c r="I11" s="35"/>
      <c r="J11" s="23" t="s">
        <v>205</v>
      </c>
      <c r="K11" s="36">
        <f t="shared" si="1"/>
        <v>545.6</v>
      </c>
      <c r="L11" s="36">
        <f t="shared" si="1"/>
        <v>2.702278098303435</v>
      </c>
      <c r="M11" s="36">
        <f t="shared" si="1"/>
        <v>627.8336768188708</v>
      </c>
      <c r="N11" s="37">
        <f t="shared" si="1"/>
        <v>98.5011801758901</v>
      </c>
    </row>
    <row r="12" spans="1:14" ht="12.75">
      <c r="A12" s="38"/>
      <c r="B12" s="15"/>
      <c r="C12" s="15"/>
      <c r="D12" s="14"/>
      <c r="E12" s="16"/>
      <c r="F12" s="17"/>
      <c r="G12" s="18"/>
      <c r="H12" s="19"/>
      <c r="I12" s="20"/>
      <c r="J12" s="20"/>
      <c r="K12" s="21"/>
      <c r="L12" s="22"/>
      <c r="M12" s="21"/>
      <c r="N12" s="39"/>
    </row>
    <row r="13" spans="2:14" ht="12.75">
      <c r="B13" s="3"/>
      <c r="C13" s="3"/>
      <c r="D13" s="4"/>
      <c r="E13" s="10"/>
      <c r="K13" s="8"/>
      <c r="L13" s="6"/>
      <c r="M13" s="8"/>
      <c r="N13" s="8"/>
    </row>
    <row r="14" spans="1:14" ht="12.75">
      <c r="A14" s="14" t="s">
        <v>213</v>
      </c>
      <c r="B14" s="15" t="s">
        <v>212</v>
      </c>
      <c r="C14" s="15" t="s">
        <v>211</v>
      </c>
      <c r="D14" s="14" t="s">
        <v>210</v>
      </c>
      <c r="E14" s="16" t="s">
        <v>0</v>
      </c>
      <c r="F14" s="17" t="s">
        <v>101</v>
      </c>
      <c r="G14" s="18" t="s">
        <v>199</v>
      </c>
      <c r="H14" s="19" t="s">
        <v>209</v>
      </c>
      <c r="I14" s="19" t="s">
        <v>208</v>
      </c>
      <c r="J14" s="20" t="s">
        <v>216</v>
      </c>
      <c r="K14" s="21" t="s">
        <v>207</v>
      </c>
      <c r="L14" s="22" t="s">
        <v>214</v>
      </c>
      <c r="M14" s="21" t="s">
        <v>215</v>
      </c>
      <c r="N14" s="21" t="s">
        <v>219</v>
      </c>
    </row>
    <row r="15" spans="1:14" ht="12.75">
      <c r="A15" t="s">
        <v>1</v>
      </c>
      <c r="B15" s="4" t="s">
        <v>103</v>
      </c>
      <c r="C15" s="5" t="s">
        <v>200</v>
      </c>
      <c r="D15" s="5" t="s">
        <v>201</v>
      </c>
      <c r="E15" s="10">
        <v>40933</v>
      </c>
      <c r="F15" s="1">
        <v>0.6666666666666666</v>
      </c>
      <c r="G15" s="7">
        <v>76</v>
      </c>
      <c r="H15" s="2" t="s">
        <v>102</v>
      </c>
      <c r="I15" s="9">
        <v>41158.81</v>
      </c>
      <c r="J15" s="11">
        <f>I15-E15</f>
        <v>225.80999999999767</v>
      </c>
      <c r="K15" s="12">
        <v>657</v>
      </c>
      <c r="L15" s="13">
        <f>(K15-G15)/J15</f>
        <v>2.572959567778247</v>
      </c>
      <c r="M15" s="12">
        <f>(L15*205)+G15</f>
        <v>603.4567113945407</v>
      </c>
      <c r="N15" s="12">
        <f aca="true" t="shared" si="2" ref="N15:N46">M15/M$5*100</f>
        <v>94.67666430160686</v>
      </c>
    </row>
    <row r="16" spans="1:14" ht="12.75">
      <c r="A16" t="s">
        <v>2</v>
      </c>
      <c r="B16" s="4" t="s">
        <v>104</v>
      </c>
      <c r="C16" s="5" t="s">
        <v>200</v>
      </c>
      <c r="D16" s="5" t="s">
        <v>201</v>
      </c>
      <c r="E16" s="10">
        <v>40933</v>
      </c>
      <c r="F16" s="1">
        <v>0.7083333333333334</v>
      </c>
      <c r="G16" s="7">
        <v>77</v>
      </c>
      <c r="H16" s="2" t="s">
        <v>102</v>
      </c>
      <c r="I16" s="9">
        <v>41158.81</v>
      </c>
      <c r="J16" s="11">
        <f aca="true" t="shared" si="3" ref="J16:J79">I16-E16</f>
        <v>225.80999999999767</v>
      </c>
      <c r="K16" s="12">
        <v>607</v>
      </c>
      <c r="L16" s="13">
        <f aca="true" t="shared" si="4" ref="L16:L79">(K16-G16)/J16</f>
        <v>2.3471059740490032</v>
      </c>
      <c r="M16" s="12">
        <f aca="true" t="shared" si="5" ref="M16:M79">(L16*205)+G16</f>
        <v>558.1567246800457</v>
      </c>
      <c r="N16" s="12">
        <f t="shared" si="2"/>
        <v>87.5695237991435</v>
      </c>
    </row>
    <row r="17" spans="1:14" ht="12.75">
      <c r="A17" t="s">
        <v>3</v>
      </c>
      <c r="B17" s="4" t="s">
        <v>105</v>
      </c>
      <c r="C17" s="5" t="s">
        <v>202</v>
      </c>
      <c r="D17" s="5" t="s">
        <v>203</v>
      </c>
      <c r="E17" s="10">
        <v>40934</v>
      </c>
      <c r="F17" s="1">
        <v>0.9583333333333334</v>
      </c>
      <c r="G17" s="7">
        <v>77</v>
      </c>
      <c r="H17" s="2" t="s">
        <v>102</v>
      </c>
      <c r="I17" s="9">
        <v>41158.81</v>
      </c>
      <c r="J17" s="11">
        <f t="shared" si="3"/>
        <v>224.80999999999767</v>
      </c>
      <c r="K17" s="12">
        <v>772</v>
      </c>
      <c r="L17" s="13">
        <f t="shared" si="4"/>
        <v>3.091499488456951</v>
      </c>
      <c r="M17" s="12">
        <f t="shared" si="5"/>
        <v>710.757395133675</v>
      </c>
      <c r="N17" s="12">
        <f t="shared" si="2"/>
        <v>111.51112918016719</v>
      </c>
    </row>
    <row r="18" spans="1:14" ht="12.75">
      <c r="A18" t="s">
        <v>4</v>
      </c>
      <c r="B18" s="4" t="s">
        <v>106</v>
      </c>
      <c r="C18" s="5" t="s">
        <v>200</v>
      </c>
      <c r="D18" s="5" t="s">
        <v>201</v>
      </c>
      <c r="E18" s="10">
        <v>40934</v>
      </c>
      <c r="F18" s="1">
        <v>0.8333333333333334</v>
      </c>
      <c r="G18" s="7">
        <v>83</v>
      </c>
      <c r="H18" s="2" t="s">
        <v>102</v>
      </c>
      <c r="I18" s="9">
        <v>41158.81</v>
      </c>
      <c r="J18" s="11">
        <f t="shared" si="3"/>
        <v>224.80999999999767</v>
      </c>
      <c r="K18" s="12">
        <v>549</v>
      </c>
      <c r="L18" s="13">
        <f t="shared" si="4"/>
        <v>2.072861527512143</v>
      </c>
      <c r="M18" s="12">
        <f t="shared" si="5"/>
        <v>507.9366131399893</v>
      </c>
      <c r="N18" s="12">
        <f t="shared" si="2"/>
        <v>79.6904621337599</v>
      </c>
    </row>
    <row r="19" spans="1:14" ht="12.75">
      <c r="A19" t="s">
        <v>5</v>
      </c>
      <c r="B19" s="4" t="s">
        <v>107</v>
      </c>
      <c r="C19" s="5" t="s">
        <v>202</v>
      </c>
      <c r="D19" s="5" t="s">
        <v>203</v>
      </c>
      <c r="E19" s="10">
        <v>40934</v>
      </c>
      <c r="F19" s="1">
        <v>0.8333333333333334</v>
      </c>
      <c r="G19" s="7">
        <v>83</v>
      </c>
      <c r="H19" s="2" t="s">
        <v>102</v>
      </c>
      <c r="I19" s="9">
        <v>41158.81</v>
      </c>
      <c r="J19" s="11">
        <f t="shared" si="3"/>
        <v>224.80999999999767</v>
      </c>
      <c r="K19" s="12">
        <v>605</v>
      </c>
      <c r="L19" s="13">
        <f t="shared" si="4"/>
        <v>2.321960766869825</v>
      </c>
      <c r="M19" s="12">
        <f t="shared" si="5"/>
        <v>559.0019572083143</v>
      </c>
      <c r="N19" s="12">
        <f t="shared" si="2"/>
        <v>87.70213280791688</v>
      </c>
    </row>
    <row r="20" spans="1:14" ht="12.75">
      <c r="A20" t="s">
        <v>6</v>
      </c>
      <c r="B20" s="4" t="s">
        <v>108</v>
      </c>
      <c r="C20" s="5" t="s">
        <v>202</v>
      </c>
      <c r="D20" s="5" t="s">
        <v>203</v>
      </c>
      <c r="E20" s="10">
        <v>40934</v>
      </c>
      <c r="F20" s="1">
        <v>0.7916666666666666</v>
      </c>
      <c r="G20" s="7">
        <v>79</v>
      </c>
      <c r="H20" s="2" t="s">
        <v>102</v>
      </c>
      <c r="I20" s="9">
        <v>41158.81</v>
      </c>
      <c r="J20" s="11">
        <f t="shared" si="3"/>
        <v>224.80999999999767</v>
      </c>
      <c r="K20" s="12">
        <v>787</v>
      </c>
      <c r="L20" s="13">
        <f t="shared" si="4"/>
        <v>3.149326097593556</v>
      </c>
      <c r="M20" s="12">
        <f t="shared" si="5"/>
        <v>724.611850006679</v>
      </c>
      <c r="N20" s="12">
        <f t="shared" si="2"/>
        <v>113.68476243061517</v>
      </c>
    </row>
    <row r="21" spans="1:14" ht="12.75">
      <c r="A21" t="s">
        <v>7</v>
      </c>
      <c r="B21" s="4" t="s">
        <v>109</v>
      </c>
      <c r="C21" s="5" t="s">
        <v>202</v>
      </c>
      <c r="D21" s="5" t="s">
        <v>203</v>
      </c>
      <c r="E21" s="10">
        <v>40934</v>
      </c>
      <c r="F21" s="1">
        <v>0.9583333333333334</v>
      </c>
      <c r="G21" s="7">
        <v>73</v>
      </c>
      <c r="H21" s="2" t="s">
        <v>102</v>
      </c>
      <c r="I21" s="9">
        <v>41158.81</v>
      </c>
      <c r="J21" s="11">
        <f t="shared" si="3"/>
        <v>224.80999999999767</v>
      </c>
      <c r="K21" s="12">
        <v>583</v>
      </c>
      <c r="L21" s="13">
        <f t="shared" si="4"/>
        <v>2.2685823584360363</v>
      </c>
      <c r="M21" s="12">
        <f t="shared" si="5"/>
        <v>538.0593834793874</v>
      </c>
      <c r="N21" s="12">
        <f t="shared" si="2"/>
        <v>84.41644058657556</v>
      </c>
    </row>
    <row r="22" spans="1:14" ht="12.75">
      <c r="A22" t="s">
        <v>8</v>
      </c>
      <c r="B22" s="4" t="s">
        <v>110</v>
      </c>
      <c r="C22" s="5" t="s">
        <v>200</v>
      </c>
      <c r="D22" s="5" t="s">
        <v>201</v>
      </c>
      <c r="E22" s="10">
        <v>40934</v>
      </c>
      <c r="F22" s="1">
        <v>0.5</v>
      </c>
      <c r="G22" s="7">
        <v>81</v>
      </c>
      <c r="H22" s="2" t="s">
        <v>102</v>
      </c>
      <c r="I22" s="9">
        <v>41158.81</v>
      </c>
      <c r="J22" s="11">
        <f t="shared" si="3"/>
        <v>224.80999999999767</v>
      </c>
      <c r="K22" s="12">
        <v>786</v>
      </c>
      <c r="L22" s="13">
        <f t="shared" si="4"/>
        <v>3.1359814954851086</v>
      </c>
      <c r="M22" s="12">
        <f t="shared" si="5"/>
        <v>723.8762065744472</v>
      </c>
      <c r="N22" s="12">
        <f t="shared" si="2"/>
        <v>113.56934691701828</v>
      </c>
    </row>
    <row r="23" spans="1:14" ht="12.75">
      <c r="A23" t="s">
        <v>9</v>
      </c>
      <c r="B23" s="4" t="s">
        <v>111</v>
      </c>
      <c r="C23" s="5" t="s">
        <v>202</v>
      </c>
      <c r="D23" s="5" t="s">
        <v>203</v>
      </c>
      <c r="E23" s="10">
        <v>40934</v>
      </c>
      <c r="F23" s="1">
        <v>0.8333333333333334</v>
      </c>
      <c r="G23" s="7">
        <v>79</v>
      </c>
      <c r="H23" s="2" t="s">
        <v>102</v>
      </c>
      <c r="I23" s="9">
        <v>41158.81</v>
      </c>
      <c r="J23" s="11">
        <f t="shared" si="3"/>
        <v>224.80999999999767</v>
      </c>
      <c r="K23" s="12">
        <v>753</v>
      </c>
      <c r="L23" s="13">
        <f t="shared" si="4"/>
        <v>2.9980872736978204</v>
      </c>
      <c r="M23" s="12">
        <f t="shared" si="5"/>
        <v>693.6078911080532</v>
      </c>
      <c r="N23" s="12">
        <f t="shared" si="2"/>
        <v>108.82053380701986</v>
      </c>
    </row>
    <row r="24" spans="1:14" ht="12.75">
      <c r="A24" t="s">
        <v>10</v>
      </c>
      <c r="B24" s="4" t="s">
        <v>112</v>
      </c>
      <c r="C24" s="5" t="s">
        <v>200</v>
      </c>
      <c r="D24" s="5" t="s">
        <v>201</v>
      </c>
      <c r="E24" s="10">
        <v>40935</v>
      </c>
      <c r="F24" s="1">
        <v>0.5</v>
      </c>
      <c r="G24" s="7">
        <v>71</v>
      </c>
      <c r="H24" s="2" t="s">
        <v>102</v>
      </c>
      <c r="I24" s="9">
        <v>41158.81</v>
      </c>
      <c r="J24" s="11">
        <f t="shared" si="3"/>
        <v>223.80999999999767</v>
      </c>
      <c r="K24" s="12">
        <v>809</v>
      </c>
      <c r="L24" s="13">
        <f t="shared" si="4"/>
        <v>3.2974397926813266</v>
      </c>
      <c r="M24" s="12">
        <f t="shared" si="5"/>
        <v>746.9751574996719</v>
      </c>
      <c r="N24" s="12">
        <f t="shared" si="2"/>
        <v>117.19335437467495</v>
      </c>
    </row>
    <row r="25" spans="1:14" ht="12.75">
      <c r="A25" t="s">
        <v>11</v>
      </c>
      <c r="B25" s="4" t="s">
        <v>113</v>
      </c>
      <c r="C25" s="5" t="s">
        <v>200</v>
      </c>
      <c r="D25" s="5" t="s">
        <v>201</v>
      </c>
      <c r="E25" s="10">
        <v>40935</v>
      </c>
      <c r="F25" s="1">
        <v>0.5416666666666666</v>
      </c>
      <c r="G25" s="7">
        <v>80</v>
      </c>
      <c r="H25" s="2" t="s">
        <v>102</v>
      </c>
      <c r="I25" s="9">
        <v>41158.81</v>
      </c>
      <c r="J25" s="11">
        <f t="shared" si="3"/>
        <v>223.80999999999767</v>
      </c>
      <c r="K25" s="12">
        <v>711</v>
      </c>
      <c r="L25" s="13">
        <f t="shared" si="4"/>
        <v>2.8193557034985326</v>
      </c>
      <c r="M25" s="12">
        <f t="shared" si="5"/>
        <v>657.9679192171992</v>
      </c>
      <c r="N25" s="12">
        <f t="shared" si="2"/>
        <v>103.2289584865111</v>
      </c>
    </row>
    <row r="26" spans="1:14" ht="12.75">
      <c r="A26" t="s">
        <v>12</v>
      </c>
      <c r="B26" s="4" t="s">
        <v>114</v>
      </c>
      <c r="C26" s="5" t="s">
        <v>202</v>
      </c>
      <c r="D26" s="5" t="s">
        <v>203</v>
      </c>
      <c r="E26" s="10">
        <v>40935</v>
      </c>
      <c r="F26" s="1">
        <v>0.2916666666666667</v>
      </c>
      <c r="G26" s="7">
        <v>77</v>
      </c>
      <c r="H26" s="2" t="s">
        <v>102</v>
      </c>
      <c r="I26" s="9">
        <v>41158.81</v>
      </c>
      <c r="J26" s="11">
        <f t="shared" si="3"/>
        <v>223.80999999999767</v>
      </c>
      <c r="K26" s="12">
        <v>641</v>
      </c>
      <c r="L26" s="13">
        <f t="shared" si="4"/>
        <v>2.5199946383093064</v>
      </c>
      <c r="M26" s="12">
        <f t="shared" si="5"/>
        <v>593.5989008534078</v>
      </c>
      <c r="N26" s="12">
        <f t="shared" si="2"/>
        <v>93.13006683781384</v>
      </c>
    </row>
    <row r="27" spans="1:14" ht="12.75">
      <c r="A27" t="s">
        <v>13</v>
      </c>
      <c r="B27" s="4" t="s">
        <v>115</v>
      </c>
      <c r="C27" s="5" t="s">
        <v>200</v>
      </c>
      <c r="D27" s="5" t="s">
        <v>201</v>
      </c>
      <c r="E27" s="10">
        <v>40936</v>
      </c>
      <c r="F27" s="1">
        <v>0.2916666666666667</v>
      </c>
      <c r="G27" s="7">
        <v>62</v>
      </c>
      <c r="H27" s="2" t="s">
        <v>102</v>
      </c>
      <c r="I27" s="9">
        <v>41158.81</v>
      </c>
      <c r="J27" s="11">
        <f t="shared" si="3"/>
        <v>222.80999999999767</v>
      </c>
      <c r="K27" s="12">
        <v>691</v>
      </c>
      <c r="L27" s="13">
        <f t="shared" si="4"/>
        <v>2.8230330775100154</v>
      </c>
      <c r="M27" s="12">
        <f t="shared" si="5"/>
        <v>640.7217808895532</v>
      </c>
      <c r="N27" s="12">
        <f t="shared" si="2"/>
        <v>100.5232021031372</v>
      </c>
    </row>
    <row r="28" spans="1:14" ht="12.75">
      <c r="A28" t="s">
        <v>14</v>
      </c>
      <c r="B28" s="4" t="s">
        <v>116</v>
      </c>
      <c r="C28" s="5" t="s">
        <v>202</v>
      </c>
      <c r="D28" s="5" t="s">
        <v>203</v>
      </c>
      <c r="E28" s="10">
        <v>40936</v>
      </c>
      <c r="F28" s="1">
        <v>0.875</v>
      </c>
      <c r="G28" s="7">
        <v>72</v>
      </c>
      <c r="H28" s="2" t="s">
        <v>102</v>
      </c>
      <c r="I28" s="9">
        <v>41158.81</v>
      </c>
      <c r="J28" s="11">
        <f t="shared" si="3"/>
        <v>222.80999999999767</v>
      </c>
      <c r="K28" s="12">
        <v>711</v>
      </c>
      <c r="L28" s="13">
        <f t="shared" si="4"/>
        <v>2.867914366500636</v>
      </c>
      <c r="M28" s="12">
        <f t="shared" si="5"/>
        <v>659.9224451326304</v>
      </c>
      <c r="N28" s="12">
        <f t="shared" si="2"/>
        <v>103.53560516135948</v>
      </c>
    </row>
    <row r="29" spans="1:14" ht="12.75">
      <c r="A29" t="s">
        <v>15</v>
      </c>
      <c r="B29" s="4" t="s">
        <v>117</v>
      </c>
      <c r="C29" s="5" t="s">
        <v>202</v>
      </c>
      <c r="D29" s="5" t="s">
        <v>203</v>
      </c>
      <c r="E29" s="10">
        <v>40936</v>
      </c>
      <c r="F29" s="1">
        <v>0.16666666666666666</v>
      </c>
      <c r="G29" s="7">
        <v>78</v>
      </c>
      <c r="H29" s="2" t="s">
        <v>102</v>
      </c>
      <c r="I29" s="9">
        <v>41158.81</v>
      </c>
      <c r="J29" s="11">
        <f t="shared" si="3"/>
        <v>222.80999999999767</v>
      </c>
      <c r="K29" s="12">
        <v>804</v>
      </c>
      <c r="L29" s="13">
        <f t="shared" si="4"/>
        <v>3.2583815807190324</v>
      </c>
      <c r="M29" s="12">
        <f t="shared" si="5"/>
        <v>745.9682240474017</v>
      </c>
      <c r="N29" s="12">
        <f t="shared" si="2"/>
        <v>117.03537601660128</v>
      </c>
    </row>
    <row r="30" spans="1:14" ht="12.75">
      <c r="A30" t="s">
        <v>16</v>
      </c>
      <c r="B30" s="4" t="s">
        <v>118</v>
      </c>
      <c r="C30" s="5" t="s">
        <v>202</v>
      </c>
      <c r="D30" s="5" t="s">
        <v>203</v>
      </c>
      <c r="E30" s="10">
        <v>40936</v>
      </c>
      <c r="F30" s="1">
        <v>0.20833333333333334</v>
      </c>
      <c r="G30" s="7">
        <v>82</v>
      </c>
      <c r="H30" s="2" t="s">
        <v>102</v>
      </c>
      <c r="I30" s="9">
        <v>41158.81</v>
      </c>
      <c r="J30" s="11">
        <f t="shared" si="3"/>
        <v>222.80999999999767</v>
      </c>
      <c r="K30" s="12">
        <v>773</v>
      </c>
      <c r="L30" s="13">
        <f t="shared" si="4"/>
        <v>3.1012970692518613</v>
      </c>
      <c r="M30" s="12">
        <f t="shared" si="5"/>
        <v>717.7658991966316</v>
      </c>
      <c r="N30" s="12">
        <f t="shared" si="2"/>
        <v>112.61069734122317</v>
      </c>
    </row>
    <row r="31" spans="1:14" ht="12.75">
      <c r="A31" t="s">
        <v>17</v>
      </c>
      <c r="B31" s="4" t="s">
        <v>119</v>
      </c>
      <c r="C31" s="5" t="s">
        <v>200</v>
      </c>
      <c r="D31" s="5" t="s">
        <v>201</v>
      </c>
      <c r="E31" s="10">
        <v>40936</v>
      </c>
      <c r="F31" s="1">
        <v>0.8333333333333334</v>
      </c>
      <c r="G31" s="7">
        <v>84</v>
      </c>
      <c r="H31" s="2" t="s">
        <v>102</v>
      </c>
      <c r="I31" s="9">
        <v>41158.81</v>
      </c>
      <c r="J31" s="11">
        <f t="shared" si="3"/>
        <v>222.80999999999767</v>
      </c>
      <c r="K31" s="12">
        <v>524</v>
      </c>
      <c r="L31" s="13">
        <f t="shared" si="4"/>
        <v>1.9747767155872924</v>
      </c>
      <c r="M31" s="12">
        <f t="shared" si="5"/>
        <v>488.82922669539494</v>
      </c>
      <c r="N31" s="12">
        <f t="shared" si="2"/>
        <v>76.69269348202775</v>
      </c>
    </row>
    <row r="32" spans="1:14" ht="12.75">
      <c r="A32" t="s">
        <v>18</v>
      </c>
      <c r="B32" s="4" t="s">
        <v>120</v>
      </c>
      <c r="C32" s="5" t="s">
        <v>202</v>
      </c>
      <c r="D32" s="5" t="s">
        <v>203</v>
      </c>
      <c r="E32" s="10">
        <v>40936</v>
      </c>
      <c r="F32" s="1">
        <v>0.5833333333333334</v>
      </c>
      <c r="G32" s="7">
        <v>84</v>
      </c>
      <c r="H32" s="2" t="s">
        <v>102</v>
      </c>
      <c r="I32" s="9">
        <v>41158.81</v>
      </c>
      <c r="J32" s="11">
        <f t="shared" si="3"/>
        <v>222.80999999999767</v>
      </c>
      <c r="K32" s="12">
        <v>752</v>
      </c>
      <c r="L32" s="13">
        <f t="shared" si="4"/>
        <v>2.9980701045734346</v>
      </c>
      <c r="M32" s="12">
        <f t="shared" si="5"/>
        <v>698.604371437554</v>
      </c>
      <c r="N32" s="12">
        <f t="shared" si="2"/>
        <v>109.60443442808108</v>
      </c>
    </row>
    <row r="33" spans="1:14" ht="12.75">
      <c r="A33" t="s">
        <v>19</v>
      </c>
      <c r="B33" s="4" t="s">
        <v>121</v>
      </c>
      <c r="C33" s="5" t="s">
        <v>200</v>
      </c>
      <c r="D33" s="5" t="s">
        <v>201</v>
      </c>
      <c r="E33" s="10">
        <v>40936</v>
      </c>
      <c r="F33" s="1">
        <v>0.9583333333333334</v>
      </c>
      <c r="G33" s="7">
        <v>79</v>
      </c>
      <c r="H33" s="2" t="s">
        <v>102</v>
      </c>
      <c r="I33" s="9">
        <v>41158.81</v>
      </c>
      <c r="J33" s="11">
        <f t="shared" si="3"/>
        <v>222.80999999999767</v>
      </c>
      <c r="K33" s="12">
        <v>592</v>
      </c>
      <c r="L33" s="13">
        <f t="shared" si="4"/>
        <v>2.3024101252188203</v>
      </c>
      <c r="M33" s="12">
        <f t="shared" si="5"/>
        <v>550.9940756698581</v>
      </c>
      <c r="N33" s="12">
        <f t="shared" si="2"/>
        <v>86.44577175025063</v>
      </c>
    </row>
    <row r="34" spans="1:14" ht="12.75">
      <c r="A34" t="s">
        <v>20</v>
      </c>
      <c r="B34" s="4" t="s">
        <v>122</v>
      </c>
      <c r="C34" s="5" t="s">
        <v>202</v>
      </c>
      <c r="D34" s="5" t="s">
        <v>203</v>
      </c>
      <c r="E34" s="10">
        <v>40936</v>
      </c>
      <c r="F34" s="1">
        <v>0.5833333333333334</v>
      </c>
      <c r="G34" s="7">
        <v>62</v>
      </c>
      <c r="H34" s="2" t="s">
        <v>102</v>
      </c>
      <c r="I34" s="9">
        <v>41158.81</v>
      </c>
      <c r="J34" s="11">
        <f t="shared" si="3"/>
        <v>222.80999999999767</v>
      </c>
      <c r="K34" s="12">
        <v>550</v>
      </c>
      <c r="L34" s="13">
        <f t="shared" si="4"/>
        <v>2.1902069027422697</v>
      </c>
      <c r="M34" s="12">
        <f t="shared" si="5"/>
        <v>510.99241506216526</v>
      </c>
      <c r="N34" s="12">
        <f t="shared" si="2"/>
        <v>80.16988862334104</v>
      </c>
    </row>
    <row r="35" spans="1:14" ht="12.75">
      <c r="A35" t="s">
        <v>21</v>
      </c>
      <c r="B35" s="4" t="s">
        <v>123</v>
      </c>
      <c r="C35" s="5" t="s">
        <v>202</v>
      </c>
      <c r="D35" s="5" t="s">
        <v>203</v>
      </c>
      <c r="E35" s="10">
        <v>40937</v>
      </c>
      <c r="F35" s="1">
        <v>0.125</v>
      </c>
      <c r="G35" s="7">
        <v>68</v>
      </c>
      <c r="H35" s="2" t="s">
        <v>102</v>
      </c>
      <c r="I35" s="9">
        <v>41158.81</v>
      </c>
      <c r="J35" s="11">
        <f t="shared" si="3"/>
        <v>221.80999999999767</v>
      </c>
      <c r="K35" s="12">
        <v>719</v>
      </c>
      <c r="L35" s="13">
        <f t="shared" si="4"/>
        <v>2.9349443217168156</v>
      </c>
      <c r="M35" s="12">
        <f t="shared" si="5"/>
        <v>669.6635859519472</v>
      </c>
      <c r="N35" s="12">
        <f t="shared" si="2"/>
        <v>105.06389824659814</v>
      </c>
    </row>
    <row r="36" spans="1:14" ht="12.75">
      <c r="A36" t="s">
        <v>22</v>
      </c>
      <c r="B36" s="4" t="s">
        <v>124</v>
      </c>
      <c r="C36" s="5" t="s">
        <v>200</v>
      </c>
      <c r="D36" s="5" t="s">
        <v>201</v>
      </c>
      <c r="E36" s="10">
        <v>40937</v>
      </c>
      <c r="F36" s="1">
        <v>0.20833333333333334</v>
      </c>
      <c r="G36" s="7">
        <v>63</v>
      </c>
      <c r="H36" s="2" t="s">
        <v>102</v>
      </c>
      <c r="I36" s="9">
        <v>41158.81</v>
      </c>
      <c r="J36" s="11">
        <f t="shared" si="3"/>
        <v>221.80999999999767</v>
      </c>
      <c r="K36" s="12">
        <v>693</v>
      </c>
      <c r="L36" s="13">
        <f t="shared" si="4"/>
        <v>2.840268698435628</v>
      </c>
      <c r="M36" s="12">
        <f t="shared" si="5"/>
        <v>645.2550831793037</v>
      </c>
      <c r="N36" s="12">
        <f t="shared" si="2"/>
        <v>101.23443445992476</v>
      </c>
    </row>
    <row r="37" spans="1:14" ht="12.75">
      <c r="A37" t="s">
        <v>23</v>
      </c>
      <c r="B37" s="4" t="s">
        <v>125</v>
      </c>
      <c r="C37" s="5" t="s">
        <v>200</v>
      </c>
      <c r="D37" s="5" t="s">
        <v>201</v>
      </c>
      <c r="E37" s="10">
        <v>40937</v>
      </c>
      <c r="F37" s="1">
        <v>0.4166666666666667</v>
      </c>
      <c r="G37" s="7">
        <v>65</v>
      </c>
      <c r="H37" s="2" t="s">
        <v>102</v>
      </c>
      <c r="I37" s="9">
        <v>41158.81</v>
      </c>
      <c r="J37" s="11">
        <f t="shared" si="3"/>
        <v>221.80999999999767</v>
      </c>
      <c r="K37" s="12">
        <v>875</v>
      </c>
      <c r="L37" s="13">
        <f t="shared" si="4"/>
        <v>3.6517740408458073</v>
      </c>
      <c r="M37" s="12">
        <f t="shared" si="5"/>
        <v>813.6136783733905</v>
      </c>
      <c r="N37" s="12">
        <f t="shared" si="2"/>
        <v>127.64830955403954</v>
      </c>
    </row>
    <row r="38" spans="1:14" ht="12.75">
      <c r="A38" t="s">
        <v>24</v>
      </c>
      <c r="B38" s="4" t="s">
        <v>126</v>
      </c>
      <c r="C38" s="5" t="s">
        <v>202</v>
      </c>
      <c r="D38" s="5" t="s">
        <v>203</v>
      </c>
      <c r="E38" s="10">
        <v>40938</v>
      </c>
      <c r="F38" s="1">
        <v>0.25</v>
      </c>
      <c r="G38" s="7">
        <v>60</v>
      </c>
      <c r="H38" s="2" t="s">
        <v>102</v>
      </c>
      <c r="I38" s="9">
        <v>41158.81</v>
      </c>
      <c r="J38" s="11">
        <f t="shared" si="3"/>
        <v>220.80999999999767</v>
      </c>
      <c r="K38" s="12">
        <v>815</v>
      </c>
      <c r="L38" s="13">
        <f t="shared" si="4"/>
        <v>3.4192292015760515</v>
      </c>
      <c r="M38" s="12">
        <f t="shared" si="5"/>
        <v>760.9419863230905</v>
      </c>
      <c r="N38" s="12">
        <f t="shared" si="2"/>
        <v>119.38461803767575</v>
      </c>
    </row>
    <row r="39" spans="1:14" ht="12.75">
      <c r="A39" t="s">
        <v>25</v>
      </c>
      <c r="B39" s="4" t="s">
        <v>127</v>
      </c>
      <c r="C39" s="5" t="s">
        <v>200</v>
      </c>
      <c r="D39" s="5" t="s">
        <v>201</v>
      </c>
      <c r="E39" s="10">
        <v>40938</v>
      </c>
      <c r="F39" s="1">
        <v>0.4583333333333333</v>
      </c>
      <c r="G39" s="7">
        <v>78</v>
      </c>
      <c r="H39" s="2" t="s">
        <v>102</v>
      </c>
      <c r="I39" s="9">
        <v>41158.81</v>
      </c>
      <c r="J39" s="11">
        <f t="shared" si="3"/>
        <v>220.80999999999767</v>
      </c>
      <c r="K39" s="12">
        <v>810</v>
      </c>
      <c r="L39" s="13">
        <f t="shared" si="4"/>
        <v>3.3150672523889666</v>
      </c>
      <c r="M39" s="12">
        <f t="shared" si="5"/>
        <v>757.5887867397381</v>
      </c>
      <c r="N39" s="12">
        <f t="shared" si="2"/>
        <v>118.85853266105329</v>
      </c>
    </row>
    <row r="40" spans="1:14" ht="12.75">
      <c r="A40" t="s">
        <v>26</v>
      </c>
      <c r="B40" s="4" t="s">
        <v>128</v>
      </c>
      <c r="C40" s="5" t="s">
        <v>200</v>
      </c>
      <c r="D40" s="5" t="s">
        <v>201</v>
      </c>
      <c r="E40" s="10">
        <v>40938</v>
      </c>
      <c r="F40" s="1">
        <v>0.5</v>
      </c>
      <c r="G40" s="7">
        <v>69</v>
      </c>
      <c r="H40" s="2" t="s">
        <v>102</v>
      </c>
      <c r="I40" s="9">
        <v>41158.81</v>
      </c>
      <c r="J40" s="11">
        <f t="shared" si="3"/>
        <v>220.80999999999767</v>
      </c>
      <c r="K40" s="12">
        <v>669</v>
      </c>
      <c r="L40" s="13">
        <f t="shared" si="4"/>
        <v>2.7172682396630874</v>
      </c>
      <c r="M40" s="12">
        <f t="shared" si="5"/>
        <v>626.0399891309329</v>
      </c>
      <c r="N40" s="12">
        <f t="shared" si="2"/>
        <v>98.21976750139953</v>
      </c>
    </row>
    <row r="41" spans="1:14" ht="12.75">
      <c r="A41" t="s">
        <v>27</v>
      </c>
      <c r="B41" s="4" t="s">
        <v>129</v>
      </c>
      <c r="C41" s="5" t="s">
        <v>202</v>
      </c>
      <c r="D41" s="5" t="s">
        <v>203</v>
      </c>
      <c r="E41" s="10">
        <v>40938</v>
      </c>
      <c r="F41" s="1">
        <v>0.6666666666666666</v>
      </c>
      <c r="G41" s="7">
        <v>64</v>
      </c>
      <c r="H41" s="2" t="s">
        <v>102</v>
      </c>
      <c r="I41" s="9">
        <v>41158.81</v>
      </c>
      <c r="J41" s="11">
        <f t="shared" si="3"/>
        <v>220.80999999999767</v>
      </c>
      <c r="K41" s="12">
        <v>719</v>
      </c>
      <c r="L41" s="13">
        <f t="shared" si="4"/>
        <v>2.9663511616322036</v>
      </c>
      <c r="M41" s="12">
        <f t="shared" si="5"/>
        <v>672.1019881346017</v>
      </c>
      <c r="N41" s="12">
        <f t="shared" si="2"/>
        <v>105.44646054231939</v>
      </c>
    </row>
    <row r="42" spans="1:14" ht="12.75">
      <c r="A42" t="s">
        <v>28</v>
      </c>
      <c r="B42" s="4" t="s">
        <v>130</v>
      </c>
      <c r="C42" s="5" t="s">
        <v>200</v>
      </c>
      <c r="D42" s="5" t="s">
        <v>201</v>
      </c>
      <c r="E42" s="10">
        <v>40939</v>
      </c>
      <c r="F42" s="1">
        <v>0.125</v>
      </c>
      <c r="G42" s="7">
        <v>74</v>
      </c>
      <c r="H42" s="2" t="s">
        <v>102</v>
      </c>
      <c r="I42" s="9">
        <v>41158.81</v>
      </c>
      <c r="J42" s="11">
        <f t="shared" si="3"/>
        <v>219.80999999999767</v>
      </c>
      <c r="K42" s="12">
        <v>669</v>
      </c>
      <c r="L42" s="13">
        <f t="shared" si="4"/>
        <v>2.7068832173240813</v>
      </c>
      <c r="M42" s="12">
        <f t="shared" si="5"/>
        <v>628.9110595514367</v>
      </c>
      <c r="N42" s="12">
        <f t="shared" si="2"/>
        <v>98.67021136134129</v>
      </c>
    </row>
    <row r="43" spans="1:14" ht="12.75">
      <c r="A43" t="s">
        <v>29</v>
      </c>
      <c r="B43" s="4" t="s">
        <v>131</v>
      </c>
      <c r="C43" s="5" t="s">
        <v>202</v>
      </c>
      <c r="D43" s="5" t="s">
        <v>203</v>
      </c>
      <c r="E43" s="10">
        <v>40939</v>
      </c>
      <c r="F43" s="1">
        <v>0.9583333333333334</v>
      </c>
      <c r="G43" s="7">
        <v>82</v>
      </c>
      <c r="H43" s="2" t="s">
        <v>102</v>
      </c>
      <c r="I43" s="9">
        <v>41158.81</v>
      </c>
      <c r="J43" s="11">
        <f t="shared" si="3"/>
        <v>219.80999999999767</v>
      </c>
      <c r="K43" s="12">
        <v>749</v>
      </c>
      <c r="L43" s="13">
        <f t="shared" si="4"/>
        <v>3.0344388335380876</v>
      </c>
      <c r="M43" s="12">
        <f t="shared" si="5"/>
        <v>704.059960875308</v>
      </c>
      <c r="N43" s="12">
        <f t="shared" si="2"/>
        <v>110.46036493645505</v>
      </c>
    </row>
    <row r="44" spans="1:14" ht="12.75">
      <c r="A44" t="s">
        <v>30</v>
      </c>
      <c r="B44" s="4" t="s">
        <v>132</v>
      </c>
      <c r="C44" s="5" t="s">
        <v>202</v>
      </c>
      <c r="D44" s="5" t="s">
        <v>203</v>
      </c>
      <c r="E44" s="10">
        <v>40939</v>
      </c>
      <c r="F44" s="1">
        <v>0</v>
      </c>
      <c r="G44" s="7">
        <v>81</v>
      </c>
      <c r="H44" s="2" t="s">
        <v>102</v>
      </c>
      <c r="I44" s="9">
        <v>41158.81</v>
      </c>
      <c r="J44" s="11">
        <f t="shared" si="3"/>
        <v>219.80999999999767</v>
      </c>
      <c r="K44" s="12">
        <v>738</v>
      </c>
      <c r="L44" s="13">
        <f t="shared" si="4"/>
        <v>2.988944997952809</v>
      </c>
      <c r="M44" s="12">
        <f t="shared" si="5"/>
        <v>693.7337245803258</v>
      </c>
      <c r="N44" s="12">
        <f t="shared" si="2"/>
        <v>108.84027589155933</v>
      </c>
    </row>
    <row r="45" spans="1:14" ht="12.75">
      <c r="A45" t="s">
        <v>31</v>
      </c>
      <c r="B45" s="4" t="s">
        <v>133</v>
      </c>
      <c r="C45" s="5" t="s">
        <v>202</v>
      </c>
      <c r="D45" s="5" t="s">
        <v>203</v>
      </c>
      <c r="E45" s="10">
        <v>40939</v>
      </c>
      <c r="F45" s="1">
        <v>0.75</v>
      </c>
      <c r="G45" s="7">
        <v>75</v>
      </c>
      <c r="H45" s="2" t="s">
        <v>102</v>
      </c>
      <c r="I45" s="9">
        <v>41158.81</v>
      </c>
      <c r="J45" s="11">
        <f t="shared" si="3"/>
        <v>219.80999999999767</v>
      </c>
      <c r="K45" s="12">
        <v>763</v>
      </c>
      <c r="L45" s="13">
        <f t="shared" si="4"/>
        <v>3.129975888267173</v>
      </c>
      <c r="M45" s="12">
        <f t="shared" si="5"/>
        <v>716.6450570947704</v>
      </c>
      <c r="N45" s="12">
        <f t="shared" si="2"/>
        <v>112.43484779077608</v>
      </c>
    </row>
    <row r="46" spans="1:14" ht="12.75">
      <c r="A46" t="s">
        <v>32</v>
      </c>
      <c r="B46" s="4" t="s">
        <v>134</v>
      </c>
      <c r="C46" s="5" t="s">
        <v>200</v>
      </c>
      <c r="D46" s="5" t="s">
        <v>201</v>
      </c>
      <c r="E46" s="10">
        <v>40939</v>
      </c>
      <c r="F46" s="1">
        <v>0.5</v>
      </c>
      <c r="G46" s="7">
        <v>75</v>
      </c>
      <c r="H46" s="2" t="s">
        <v>102</v>
      </c>
      <c r="I46" s="9">
        <v>41158.81</v>
      </c>
      <c r="J46" s="11">
        <f t="shared" si="3"/>
        <v>219.80999999999767</v>
      </c>
      <c r="K46" s="12">
        <v>531</v>
      </c>
      <c r="L46" s="13">
        <f t="shared" si="4"/>
        <v>2.0745189026887076</v>
      </c>
      <c r="M46" s="12">
        <f t="shared" si="5"/>
        <v>500.2763750511851</v>
      </c>
      <c r="N46" s="12">
        <f t="shared" si="2"/>
        <v>78.48864305326926</v>
      </c>
    </row>
    <row r="47" spans="1:14" ht="12.75">
      <c r="A47" t="s">
        <v>33</v>
      </c>
      <c r="B47" s="4" t="s">
        <v>135</v>
      </c>
      <c r="C47" s="5" t="s">
        <v>202</v>
      </c>
      <c r="D47" s="5" t="s">
        <v>203</v>
      </c>
      <c r="E47" s="10">
        <v>40939</v>
      </c>
      <c r="F47" s="1">
        <v>0.5833333333333334</v>
      </c>
      <c r="G47" s="7">
        <v>65</v>
      </c>
      <c r="H47" s="2" t="s">
        <v>102</v>
      </c>
      <c r="I47" s="9">
        <v>41158.81</v>
      </c>
      <c r="J47" s="11">
        <f t="shared" si="3"/>
        <v>219.80999999999767</v>
      </c>
      <c r="K47" s="12">
        <v>497</v>
      </c>
      <c r="L47" s="13">
        <f t="shared" si="4"/>
        <v>1.9653336972840387</v>
      </c>
      <c r="M47" s="12">
        <f t="shared" si="5"/>
        <v>467.89340794322794</v>
      </c>
      <c r="N47" s="12">
        <f aca="true" t="shared" si="6" ref="N47:N78">M47/M$5*100</f>
        <v>73.40806105280569</v>
      </c>
    </row>
    <row r="48" spans="1:14" ht="12.75">
      <c r="A48" t="s">
        <v>34</v>
      </c>
      <c r="B48" s="4" t="s">
        <v>136</v>
      </c>
      <c r="C48" s="5" t="s">
        <v>200</v>
      </c>
      <c r="D48" s="5" t="s">
        <v>201</v>
      </c>
      <c r="E48" s="10">
        <v>40940</v>
      </c>
      <c r="F48" s="1">
        <v>0.25</v>
      </c>
      <c r="G48" s="7">
        <v>85</v>
      </c>
      <c r="H48" s="2" t="s">
        <v>102</v>
      </c>
      <c r="I48" s="9">
        <v>41158.81</v>
      </c>
      <c r="J48" s="11">
        <f t="shared" si="3"/>
        <v>218.80999999999767</v>
      </c>
      <c r="K48" s="12">
        <v>593</v>
      </c>
      <c r="L48" s="13">
        <f t="shared" si="4"/>
        <v>2.3216489191536285</v>
      </c>
      <c r="M48" s="12">
        <f t="shared" si="5"/>
        <v>560.9380284264938</v>
      </c>
      <c r="N48" s="12">
        <f t="shared" si="6"/>
        <v>88.00588411488967</v>
      </c>
    </row>
    <row r="49" spans="1:14" ht="12.75">
      <c r="A49" t="s">
        <v>35</v>
      </c>
      <c r="B49" s="4" t="s">
        <v>137</v>
      </c>
      <c r="C49" s="5" t="s">
        <v>202</v>
      </c>
      <c r="D49" s="5" t="s">
        <v>203</v>
      </c>
      <c r="E49" s="10">
        <v>40940</v>
      </c>
      <c r="F49" s="1">
        <v>0.875</v>
      </c>
      <c r="G49" s="7">
        <v>62</v>
      </c>
      <c r="H49" s="2" t="s">
        <v>102</v>
      </c>
      <c r="I49" s="9">
        <v>41158.81</v>
      </c>
      <c r="J49" s="11">
        <f t="shared" si="3"/>
        <v>218.80999999999767</v>
      </c>
      <c r="K49" s="12">
        <v>764</v>
      </c>
      <c r="L49" s="13">
        <f t="shared" si="4"/>
        <v>3.208262876468203</v>
      </c>
      <c r="M49" s="12">
        <f t="shared" si="5"/>
        <v>719.6938896759816</v>
      </c>
      <c r="N49" s="12">
        <f t="shared" si="6"/>
        <v>112.91318085651673</v>
      </c>
    </row>
    <row r="50" spans="1:14" ht="12.75">
      <c r="A50" t="s">
        <v>36</v>
      </c>
      <c r="B50" s="4" t="s">
        <v>138</v>
      </c>
      <c r="C50" s="5" t="s">
        <v>202</v>
      </c>
      <c r="D50" s="5" t="s">
        <v>203</v>
      </c>
      <c r="E50" s="10">
        <v>40940</v>
      </c>
      <c r="F50" s="1">
        <v>0.875</v>
      </c>
      <c r="G50" s="7">
        <v>83</v>
      </c>
      <c r="H50" s="2" t="s">
        <v>102</v>
      </c>
      <c r="I50" s="9">
        <v>41158.81</v>
      </c>
      <c r="J50" s="11">
        <f t="shared" si="3"/>
        <v>218.80999999999767</v>
      </c>
      <c r="K50" s="12">
        <v>795</v>
      </c>
      <c r="L50" s="13">
        <f t="shared" si="4"/>
        <v>3.2539646268452427</v>
      </c>
      <c r="M50" s="12">
        <f t="shared" si="5"/>
        <v>750.0627485032747</v>
      </c>
      <c r="N50" s="12">
        <f t="shared" si="6"/>
        <v>117.6777682711966</v>
      </c>
    </row>
    <row r="51" spans="1:14" ht="12.75">
      <c r="A51" t="s">
        <v>37</v>
      </c>
      <c r="B51" s="4" t="s">
        <v>139</v>
      </c>
      <c r="C51" s="5" t="s">
        <v>200</v>
      </c>
      <c r="D51" s="5" t="s">
        <v>201</v>
      </c>
      <c r="E51" s="10">
        <v>40940</v>
      </c>
      <c r="F51" s="1">
        <v>0.9166666666666666</v>
      </c>
      <c r="G51" s="7">
        <v>75</v>
      </c>
      <c r="H51" s="2" t="s">
        <v>102</v>
      </c>
      <c r="I51" s="9">
        <v>41158.81</v>
      </c>
      <c r="J51" s="11">
        <f t="shared" si="3"/>
        <v>218.80999999999767</v>
      </c>
      <c r="K51" s="12">
        <v>585</v>
      </c>
      <c r="L51" s="13">
        <f t="shared" si="4"/>
        <v>2.330789269229036</v>
      </c>
      <c r="M51" s="12">
        <f t="shared" si="5"/>
        <v>552.8118001919524</v>
      </c>
      <c r="N51" s="12">
        <f t="shared" si="6"/>
        <v>86.73095557722874</v>
      </c>
    </row>
    <row r="52" spans="1:14" ht="12.75">
      <c r="A52" t="s">
        <v>38</v>
      </c>
      <c r="B52" s="4" t="s">
        <v>140</v>
      </c>
      <c r="C52" s="5" t="s">
        <v>200</v>
      </c>
      <c r="D52" s="5" t="s">
        <v>201</v>
      </c>
      <c r="E52" s="10">
        <v>40941</v>
      </c>
      <c r="F52" s="1">
        <v>0.5833333333333334</v>
      </c>
      <c r="G52" s="7">
        <v>68</v>
      </c>
      <c r="H52" s="2" t="s">
        <v>102</v>
      </c>
      <c r="I52" s="9">
        <v>41158.81</v>
      </c>
      <c r="J52" s="11">
        <f t="shared" si="3"/>
        <v>217.80999999999767</v>
      </c>
      <c r="K52" s="12">
        <v>767</v>
      </c>
      <c r="L52" s="13">
        <f t="shared" si="4"/>
        <v>3.209219044121057</v>
      </c>
      <c r="M52" s="12">
        <f t="shared" si="5"/>
        <v>725.8899040448167</v>
      </c>
      <c r="N52" s="12">
        <f t="shared" si="6"/>
        <v>113.88527705054284</v>
      </c>
    </row>
    <row r="53" spans="1:14" ht="12.75">
      <c r="A53" t="s">
        <v>39</v>
      </c>
      <c r="B53" s="4" t="s">
        <v>141</v>
      </c>
      <c r="C53" s="5" t="s">
        <v>202</v>
      </c>
      <c r="D53" s="5" t="s">
        <v>203</v>
      </c>
      <c r="E53" s="10">
        <v>40941</v>
      </c>
      <c r="F53" s="1">
        <v>0.7083333333333334</v>
      </c>
      <c r="G53" s="7">
        <v>64</v>
      </c>
      <c r="H53" s="2" t="s">
        <v>102</v>
      </c>
      <c r="I53" s="9">
        <v>41158.81</v>
      </c>
      <c r="J53" s="11">
        <f t="shared" si="3"/>
        <v>217.80999999999767</v>
      </c>
      <c r="K53" s="12">
        <v>561</v>
      </c>
      <c r="L53" s="13">
        <f t="shared" si="4"/>
        <v>2.2818052431018105</v>
      </c>
      <c r="M53" s="12">
        <f t="shared" si="5"/>
        <v>531.7700748358711</v>
      </c>
      <c r="N53" s="12">
        <f t="shared" si="6"/>
        <v>83.42970740109926</v>
      </c>
    </row>
    <row r="54" spans="1:14" ht="12.75">
      <c r="A54" t="s">
        <v>40</v>
      </c>
      <c r="B54" s="4" t="s">
        <v>142</v>
      </c>
      <c r="C54" s="5" t="s">
        <v>200</v>
      </c>
      <c r="D54" s="5" t="s">
        <v>201</v>
      </c>
      <c r="E54" s="10">
        <v>40941</v>
      </c>
      <c r="F54" s="1">
        <v>0.2916666666666667</v>
      </c>
      <c r="G54" s="7">
        <v>69</v>
      </c>
      <c r="H54" s="2" t="s">
        <v>102</v>
      </c>
      <c r="I54" s="9">
        <v>41158.81</v>
      </c>
      <c r="J54" s="11">
        <f t="shared" si="3"/>
        <v>217.80999999999767</v>
      </c>
      <c r="K54" s="12">
        <v>674</v>
      </c>
      <c r="L54" s="13">
        <f t="shared" si="4"/>
        <v>2.777650245626952</v>
      </c>
      <c r="M54" s="12">
        <f t="shared" si="5"/>
        <v>638.4183003535252</v>
      </c>
      <c r="N54" s="12">
        <f t="shared" si="6"/>
        <v>100.16180774076307</v>
      </c>
    </row>
    <row r="55" spans="1:14" ht="12.75">
      <c r="A55" t="s">
        <v>41</v>
      </c>
      <c r="B55" s="4" t="s">
        <v>143</v>
      </c>
      <c r="C55" s="5" t="s">
        <v>200</v>
      </c>
      <c r="D55" s="5" t="s">
        <v>201</v>
      </c>
      <c r="E55" s="10">
        <v>40941</v>
      </c>
      <c r="F55" s="1">
        <v>0.20833333333333334</v>
      </c>
      <c r="G55" s="7">
        <v>84</v>
      </c>
      <c r="H55" s="2" t="s">
        <v>102</v>
      </c>
      <c r="I55" s="9">
        <v>41158.81</v>
      </c>
      <c r="J55" s="11">
        <f t="shared" si="3"/>
        <v>217.80999999999767</v>
      </c>
      <c r="K55" s="12">
        <v>546</v>
      </c>
      <c r="L55" s="13">
        <f t="shared" si="4"/>
        <v>2.121114733024218</v>
      </c>
      <c r="M55" s="12">
        <f t="shared" si="5"/>
        <v>518.8285202699647</v>
      </c>
      <c r="N55" s="12">
        <f t="shared" si="6"/>
        <v>81.399299595466</v>
      </c>
    </row>
    <row r="56" spans="1:14" ht="12.75">
      <c r="A56" t="s">
        <v>42</v>
      </c>
      <c r="B56" s="4" t="s">
        <v>144</v>
      </c>
      <c r="C56" s="5" t="s">
        <v>202</v>
      </c>
      <c r="D56" s="5" t="s">
        <v>203</v>
      </c>
      <c r="E56" s="10">
        <v>40942</v>
      </c>
      <c r="F56" s="1">
        <v>0.5833333333333334</v>
      </c>
      <c r="G56" s="7">
        <v>64</v>
      </c>
      <c r="H56" s="2" t="s">
        <v>102</v>
      </c>
      <c r="I56" s="9">
        <v>41158.81</v>
      </c>
      <c r="J56" s="11">
        <f t="shared" si="3"/>
        <v>216.80999999999767</v>
      </c>
      <c r="K56" s="12">
        <v>711</v>
      </c>
      <c r="L56" s="13">
        <f t="shared" si="4"/>
        <v>2.9841796965084955</v>
      </c>
      <c r="M56" s="12">
        <f t="shared" si="5"/>
        <v>675.7568377842416</v>
      </c>
      <c r="N56" s="12">
        <f t="shared" si="6"/>
        <v>106.01987196822292</v>
      </c>
    </row>
    <row r="57" spans="1:14" ht="12.75">
      <c r="A57" t="s">
        <v>43</v>
      </c>
      <c r="B57" s="4" t="s">
        <v>145</v>
      </c>
      <c r="C57" s="5" t="s">
        <v>200</v>
      </c>
      <c r="D57" s="5" t="s">
        <v>201</v>
      </c>
      <c r="E57" s="10">
        <v>40942</v>
      </c>
      <c r="F57" s="1">
        <v>0.5833333333333334</v>
      </c>
      <c r="G57" s="7">
        <v>73</v>
      </c>
      <c r="H57" s="2" t="s">
        <v>102</v>
      </c>
      <c r="I57" s="9">
        <v>41158.81</v>
      </c>
      <c r="J57" s="11">
        <f t="shared" si="3"/>
        <v>216.80999999999767</v>
      </c>
      <c r="K57" s="12">
        <v>652</v>
      </c>
      <c r="L57" s="13">
        <f t="shared" si="4"/>
        <v>2.670541026705439</v>
      </c>
      <c r="M57" s="12">
        <f t="shared" si="5"/>
        <v>620.4609104746149</v>
      </c>
      <c r="N57" s="12">
        <f t="shared" si="6"/>
        <v>97.34446269977454</v>
      </c>
    </row>
    <row r="58" spans="1:14" ht="12.75">
      <c r="A58" t="s">
        <v>44</v>
      </c>
      <c r="B58" s="4" t="s">
        <v>146</v>
      </c>
      <c r="C58" s="5" t="s">
        <v>200</v>
      </c>
      <c r="D58" s="5" t="s">
        <v>201</v>
      </c>
      <c r="E58" s="10">
        <v>40942</v>
      </c>
      <c r="F58" s="1">
        <v>0.125</v>
      </c>
      <c r="G58" s="7">
        <v>82</v>
      </c>
      <c r="H58" s="2" t="s">
        <v>102</v>
      </c>
      <c r="I58" s="9">
        <v>41158.81</v>
      </c>
      <c r="J58" s="11">
        <f t="shared" si="3"/>
        <v>216.80999999999767</v>
      </c>
      <c r="K58" s="12">
        <v>685</v>
      </c>
      <c r="L58" s="13">
        <f t="shared" si="4"/>
        <v>2.7812370278124003</v>
      </c>
      <c r="M58" s="12">
        <f t="shared" si="5"/>
        <v>652.153590701542</v>
      </c>
      <c r="N58" s="12">
        <f t="shared" si="6"/>
        <v>102.31674520157803</v>
      </c>
    </row>
    <row r="59" spans="1:14" ht="12.75">
      <c r="A59" t="s">
        <v>45</v>
      </c>
      <c r="B59" s="4" t="s">
        <v>147</v>
      </c>
      <c r="C59" s="5" t="s">
        <v>200</v>
      </c>
      <c r="D59" s="5" t="s">
        <v>201</v>
      </c>
      <c r="E59" s="10">
        <v>40942</v>
      </c>
      <c r="F59" s="1">
        <v>0.5</v>
      </c>
      <c r="G59" s="7">
        <v>69</v>
      </c>
      <c r="H59" s="2" t="s">
        <v>102</v>
      </c>
      <c r="I59" s="9">
        <v>41158.81</v>
      </c>
      <c r="J59" s="11">
        <f t="shared" si="3"/>
        <v>216.80999999999767</v>
      </c>
      <c r="K59" s="12">
        <v>629</v>
      </c>
      <c r="L59" s="13">
        <f t="shared" si="4"/>
        <v>2.5829066924957615</v>
      </c>
      <c r="M59" s="12">
        <f t="shared" si="5"/>
        <v>598.4958719616311</v>
      </c>
      <c r="N59" s="12">
        <f t="shared" si="6"/>
        <v>93.89835540094295</v>
      </c>
    </row>
    <row r="60" spans="1:14" ht="12.75">
      <c r="A60" t="s">
        <v>46</v>
      </c>
      <c r="B60" s="4" t="s">
        <v>148</v>
      </c>
      <c r="C60" s="5" t="s">
        <v>202</v>
      </c>
      <c r="D60" s="5" t="s">
        <v>203</v>
      </c>
      <c r="E60" s="10">
        <v>40942</v>
      </c>
      <c r="F60" s="1">
        <v>0.3333333333333333</v>
      </c>
      <c r="G60" s="7">
        <v>79</v>
      </c>
      <c r="H60" s="2" t="s">
        <v>102</v>
      </c>
      <c r="I60" s="9">
        <v>41158.81</v>
      </c>
      <c r="J60" s="11">
        <f t="shared" si="3"/>
        <v>216.80999999999767</v>
      </c>
      <c r="K60" s="12">
        <v>580</v>
      </c>
      <c r="L60" s="13">
        <f t="shared" si="4"/>
        <v>2.310779023107815</v>
      </c>
      <c r="M60" s="12">
        <f t="shared" si="5"/>
        <v>552.709699737102</v>
      </c>
      <c r="N60" s="12">
        <f t="shared" si="6"/>
        <v>86.71493697919777</v>
      </c>
    </row>
    <row r="61" spans="1:14" ht="12.75">
      <c r="A61" t="s">
        <v>47</v>
      </c>
      <c r="B61" s="4" t="s">
        <v>149</v>
      </c>
      <c r="C61" s="5" t="s">
        <v>202</v>
      </c>
      <c r="D61" s="5" t="s">
        <v>203</v>
      </c>
      <c r="E61" s="10">
        <v>40943</v>
      </c>
      <c r="F61" s="1">
        <v>0.7916666666666666</v>
      </c>
      <c r="G61" s="7">
        <v>63</v>
      </c>
      <c r="H61" s="2" t="s">
        <v>102</v>
      </c>
      <c r="I61" s="9">
        <v>41158.81</v>
      </c>
      <c r="J61" s="11">
        <f t="shared" si="3"/>
        <v>215.80999999999767</v>
      </c>
      <c r="K61" s="12">
        <v>538</v>
      </c>
      <c r="L61" s="13">
        <f t="shared" si="4"/>
        <v>2.2010101478152317</v>
      </c>
      <c r="M61" s="12">
        <f t="shared" si="5"/>
        <v>514.2070803021224</v>
      </c>
      <c r="N61" s="12">
        <f t="shared" si="6"/>
        <v>80.67423926857975</v>
      </c>
    </row>
    <row r="62" spans="1:14" ht="12.75">
      <c r="A62" t="s">
        <v>48</v>
      </c>
      <c r="B62" s="4" t="s">
        <v>150</v>
      </c>
      <c r="C62" s="5" t="s">
        <v>202</v>
      </c>
      <c r="D62" s="5" t="s">
        <v>203</v>
      </c>
      <c r="E62" s="10">
        <v>40943</v>
      </c>
      <c r="F62" s="1">
        <v>0.7916666666666666</v>
      </c>
      <c r="G62" s="7">
        <v>74</v>
      </c>
      <c r="H62" s="2" t="s">
        <v>102</v>
      </c>
      <c r="I62" s="9">
        <v>41158.81</v>
      </c>
      <c r="J62" s="11">
        <f t="shared" si="3"/>
        <v>215.80999999999767</v>
      </c>
      <c r="K62" s="12">
        <v>783</v>
      </c>
      <c r="L62" s="13">
        <f t="shared" si="4"/>
        <v>3.28529725221263</v>
      </c>
      <c r="M62" s="12">
        <f t="shared" si="5"/>
        <v>747.4859367035891</v>
      </c>
      <c r="N62" s="12">
        <f t="shared" si="6"/>
        <v>117.27349081248133</v>
      </c>
    </row>
    <row r="63" spans="1:14" ht="12.75">
      <c r="A63" t="s">
        <v>49</v>
      </c>
      <c r="B63" s="4" t="s">
        <v>151</v>
      </c>
      <c r="C63" s="5" t="s">
        <v>202</v>
      </c>
      <c r="D63" s="5" t="s">
        <v>203</v>
      </c>
      <c r="E63" s="10">
        <v>40943</v>
      </c>
      <c r="F63" s="1">
        <v>0.041666666666666664</v>
      </c>
      <c r="G63" s="7">
        <v>79</v>
      </c>
      <c r="H63" s="2" t="s">
        <v>102</v>
      </c>
      <c r="I63" s="9">
        <v>41158.81</v>
      </c>
      <c r="J63" s="11">
        <f t="shared" si="3"/>
        <v>215.80999999999767</v>
      </c>
      <c r="K63" s="12">
        <v>806</v>
      </c>
      <c r="L63" s="13">
        <f t="shared" si="4"/>
        <v>3.368703952550891</v>
      </c>
      <c r="M63" s="12">
        <f t="shared" si="5"/>
        <v>769.5843102729326</v>
      </c>
      <c r="N63" s="12">
        <f t="shared" si="6"/>
        <v>120.74051712361693</v>
      </c>
    </row>
    <row r="64" spans="1:14" ht="12.75">
      <c r="A64" t="s">
        <v>50</v>
      </c>
      <c r="B64" s="4" t="s">
        <v>152</v>
      </c>
      <c r="C64" s="5" t="s">
        <v>200</v>
      </c>
      <c r="D64" s="5" t="s">
        <v>201</v>
      </c>
      <c r="E64" s="10">
        <v>40943</v>
      </c>
      <c r="F64" s="1">
        <v>0.25</v>
      </c>
      <c r="G64" s="7">
        <v>80</v>
      </c>
      <c r="H64" s="2" t="s">
        <v>102</v>
      </c>
      <c r="I64" s="9">
        <v>41158.81</v>
      </c>
      <c r="J64" s="11">
        <f t="shared" si="3"/>
        <v>215.80999999999767</v>
      </c>
      <c r="K64" s="12">
        <v>716</v>
      </c>
      <c r="L64" s="13">
        <f t="shared" si="4"/>
        <v>2.9470367452852364</v>
      </c>
      <c r="M64" s="12">
        <f t="shared" si="5"/>
        <v>684.1425327834735</v>
      </c>
      <c r="N64" s="12">
        <f t="shared" si="6"/>
        <v>107.33550839315096</v>
      </c>
    </row>
    <row r="65" spans="1:14" ht="12.75">
      <c r="A65" t="s">
        <v>51</v>
      </c>
      <c r="B65" s="4" t="s">
        <v>140</v>
      </c>
      <c r="C65" s="5" t="s">
        <v>202</v>
      </c>
      <c r="D65" s="5" t="s">
        <v>203</v>
      </c>
      <c r="E65" s="10">
        <v>40943</v>
      </c>
      <c r="F65" s="1">
        <v>0.875</v>
      </c>
      <c r="G65" s="7">
        <v>83</v>
      </c>
      <c r="H65" s="2" t="s">
        <v>102</v>
      </c>
      <c r="I65" s="9">
        <v>41158.81</v>
      </c>
      <c r="J65" s="11">
        <f t="shared" si="3"/>
        <v>215.80999999999767</v>
      </c>
      <c r="K65" s="12">
        <v>562</v>
      </c>
      <c r="L65" s="13">
        <f t="shared" si="4"/>
        <v>2.219544970112623</v>
      </c>
      <c r="M65" s="12">
        <f t="shared" si="5"/>
        <v>538.0067188730877</v>
      </c>
      <c r="N65" s="12">
        <f t="shared" si="6"/>
        <v>84.40817800674661</v>
      </c>
    </row>
    <row r="66" spans="1:14" ht="12.75">
      <c r="A66" t="s">
        <v>52</v>
      </c>
      <c r="B66" s="4" t="s">
        <v>153</v>
      </c>
      <c r="C66" s="5" t="s">
        <v>200</v>
      </c>
      <c r="D66" s="5" t="s">
        <v>201</v>
      </c>
      <c r="E66" s="10">
        <v>40943</v>
      </c>
      <c r="F66" s="1">
        <v>0.7916666666666666</v>
      </c>
      <c r="G66" s="7">
        <v>77</v>
      </c>
      <c r="H66" s="2" t="s">
        <v>102</v>
      </c>
      <c r="I66" s="9">
        <v>41158.81</v>
      </c>
      <c r="J66" s="11">
        <f t="shared" si="3"/>
        <v>215.80999999999767</v>
      </c>
      <c r="K66" s="12">
        <v>535</v>
      </c>
      <c r="L66" s="13">
        <f t="shared" si="4"/>
        <v>2.122237153051318</v>
      </c>
      <c r="M66" s="12">
        <f t="shared" si="5"/>
        <v>512.0586163755202</v>
      </c>
      <c r="N66" s="12">
        <f t="shared" si="6"/>
        <v>80.3371655496166</v>
      </c>
    </row>
    <row r="67" spans="1:14" ht="12.75">
      <c r="A67" t="s">
        <v>53</v>
      </c>
      <c r="B67" s="4" t="s">
        <v>154</v>
      </c>
      <c r="C67" s="5" t="s">
        <v>202</v>
      </c>
      <c r="D67" s="5" t="s">
        <v>203</v>
      </c>
      <c r="E67" s="10">
        <v>40943</v>
      </c>
      <c r="F67" s="1">
        <v>0.7083333333333334</v>
      </c>
      <c r="G67" s="7">
        <v>69</v>
      </c>
      <c r="H67" s="2" t="s">
        <v>102</v>
      </c>
      <c r="I67" s="9">
        <v>41158.81</v>
      </c>
      <c r="J67" s="11">
        <f t="shared" si="3"/>
        <v>215.80999999999767</v>
      </c>
      <c r="K67" s="12">
        <v>645</v>
      </c>
      <c r="L67" s="13">
        <f t="shared" si="4"/>
        <v>2.669014410824365</v>
      </c>
      <c r="M67" s="12">
        <f t="shared" si="5"/>
        <v>616.1479542189949</v>
      </c>
      <c r="N67" s="12">
        <f t="shared" si="6"/>
        <v>96.66780055673992</v>
      </c>
    </row>
    <row r="68" spans="1:14" ht="12.75">
      <c r="A68" t="s">
        <v>54</v>
      </c>
      <c r="B68" s="4" t="s">
        <v>155</v>
      </c>
      <c r="C68" s="5" t="s">
        <v>202</v>
      </c>
      <c r="D68" s="5" t="s">
        <v>203</v>
      </c>
      <c r="E68" s="10">
        <v>40944</v>
      </c>
      <c r="F68" s="1">
        <v>0.875</v>
      </c>
      <c r="G68" s="7">
        <v>68</v>
      </c>
      <c r="H68" s="2" t="s">
        <v>102</v>
      </c>
      <c r="I68" s="9">
        <v>41158.81</v>
      </c>
      <c r="J68" s="11">
        <f t="shared" si="3"/>
        <v>214.80999999999767</v>
      </c>
      <c r="K68" s="12">
        <v>695</v>
      </c>
      <c r="L68" s="13">
        <f t="shared" si="4"/>
        <v>2.9188585261394104</v>
      </c>
      <c r="M68" s="12">
        <f t="shared" si="5"/>
        <v>666.3659978585791</v>
      </c>
      <c r="N68" s="12">
        <f t="shared" si="6"/>
        <v>104.54653778805041</v>
      </c>
    </row>
    <row r="69" spans="1:14" ht="12.75">
      <c r="A69" t="s">
        <v>55</v>
      </c>
      <c r="B69" s="4" t="s">
        <v>156</v>
      </c>
      <c r="C69" s="5" t="s">
        <v>202</v>
      </c>
      <c r="D69" s="5" t="s">
        <v>203</v>
      </c>
      <c r="E69" s="10">
        <v>40944</v>
      </c>
      <c r="F69" s="1">
        <v>0.4583333333333333</v>
      </c>
      <c r="G69" s="7">
        <v>83</v>
      </c>
      <c r="H69" s="2" t="s">
        <v>102</v>
      </c>
      <c r="I69" s="9">
        <v>41158.81</v>
      </c>
      <c r="J69" s="11">
        <f t="shared" si="3"/>
        <v>214.80999999999767</v>
      </c>
      <c r="K69" s="12">
        <v>556</v>
      </c>
      <c r="L69" s="13">
        <f t="shared" si="4"/>
        <v>2.201945905684117</v>
      </c>
      <c r="M69" s="12">
        <f t="shared" si="5"/>
        <v>534.3989106652439</v>
      </c>
      <c r="N69" s="12">
        <f t="shared" si="6"/>
        <v>83.84214693921692</v>
      </c>
    </row>
    <row r="70" spans="1:14" ht="12.75">
      <c r="A70" t="s">
        <v>56</v>
      </c>
      <c r="B70" s="4" t="s">
        <v>157</v>
      </c>
      <c r="C70" s="5" t="s">
        <v>202</v>
      </c>
      <c r="D70" s="5" t="s">
        <v>203</v>
      </c>
      <c r="E70" s="10">
        <v>40945</v>
      </c>
      <c r="F70" s="1">
        <v>0.5833333333333334</v>
      </c>
      <c r="G70" s="7">
        <v>67</v>
      </c>
      <c r="H70" s="2" t="s">
        <v>102</v>
      </c>
      <c r="I70" s="9">
        <v>41158.81</v>
      </c>
      <c r="J70" s="11">
        <f t="shared" si="3"/>
        <v>213.80999999999767</v>
      </c>
      <c r="K70" s="12">
        <v>617</v>
      </c>
      <c r="L70" s="13">
        <f t="shared" si="4"/>
        <v>2.5723773443711986</v>
      </c>
      <c r="M70" s="12">
        <f t="shared" si="5"/>
        <v>594.3373555960957</v>
      </c>
      <c r="N70" s="12">
        <f t="shared" si="6"/>
        <v>93.24592341949611</v>
      </c>
    </row>
    <row r="71" spans="1:14" ht="12.75">
      <c r="A71" t="s">
        <v>57</v>
      </c>
      <c r="B71" s="4" t="s">
        <v>158</v>
      </c>
      <c r="C71" s="5" t="s">
        <v>204</v>
      </c>
      <c r="D71" s="5" t="s">
        <v>206</v>
      </c>
      <c r="E71" s="10">
        <v>40957</v>
      </c>
      <c r="F71" s="1">
        <v>0.9583333333333334</v>
      </c>
      <c r="G71" s="7">
        <v>62</v>
      </c>
      <c r="H71" s="2" t="s">
        <v>102</v>
      </c>
      <c r="I71" s="9">
        <v>41158.81</v>
      </c>
      <c r="J71" s="11">
        <f t="shared" si="3"/>
        <v>201.80999999999767</v>
      </c>
      <c r="K71" s="12">
        <v>522</v>
      </c>
      <c r="L71" s="13">
        <f t="shared" si="4"/>
        <v>2.2793716862395583</v>
      </c>
      <c r="M71" s="12">
        <f t="shared" si="5"/>
        <v>529.2711956791095</v>
      </c>
      <c r="N71" s="12">
        <f t="shared" si="6"/>
        <v>83.03765683875109</v>
      </c>
    </row>
    <row r="72" spans="1:14" ht="12.75">
      <c r="A72" t="s">
        <v>58</v>
      </c>
      <c r="B72" s="4" t="s">
        <v>159</v>
      </c>
      <c r="C72" s="5" t="s">
        <v>204</v>
      </c>
      <c r="D72" s="5" t="s">
        <v>206</v>
      </c>
      <c r="E72" s="10">
        <v>40957</v>
      </c>
      <c r="F72" s="1">
        <v>0.125</v>
      </c>
      <c r="G72" s="7">
        <v>79</v>
      </c>
      <c r="H72" s="2" t="s">
        <v>102</v>
      </c>
      <c r="I72" s="9">
        <v>41158.81</v>
      </c>
      <c r="J72" s="11">
        <f t="shared" si="3"/>
        <v>201.80999999999767</v>
      </c>
      <c r="K72" s="12">
        <v>512</v>
      </c>
      <c r="L72" s="13">
        <f t="shared" si="4"/>
        <v>2.1455824785689757</v>
      </c>
      <c r="M72" s="12">
        <f t="shared" si="5"/>
        <v>518.84440810664</v>
      </c>
      <c r="N72" s="12">
        <f t="shared" si="6"/>
        <v>81.40179224713594</v>
      </c>
    </row>
    <row r="73" spans="1:14" ht="12.75">
      <c r="A73" t="s">
        <v>59</v>
      </c>
      <c r="B73" s="4" t="s">
        <v>160</v>
      </c>
      <c r="C73" s="5" t="s">
        <v>204</v>
      </c>
      <c r="D73" s="5" t="s">
        <v>206</v>
      </c>
      <c r="E73" s="10">
        <v>40958</v>
      </c>
      <c r="F73" s="1">
        <v>0.625</v>
      </c>
      <c r="G73" s="7">
        <v>76</v>
      </c>
      <c r="H73" s="2" t="s">
        <v>102</v>
      </c>
      <c r="I73" s="9">
        <v>41158.81</v>
      </c>
      <c r="J73" s="11">
        <f t="shared" si="3"/>
        <v>200.80999999999767</v>
      </c>
      <c r="K73" s="12">
        <v>535</v>
      </c>
      <c r="L73" s="13">
        <f t="shared" si="4"/>
        <v>2.2857427418953504</v>
      </c>
      <c r="M73" s="12">
        <f t="shared" si="5"/>
        <v>544.5772620885468</v>
      </c>
      <c r="N73" s="12">
        <f t="shared" si="6"/>
        <v>85.43903424306495</v>
      </c>
    </row>
    <row r="74" spans="1:14" ht="12.75">
      <c r="A74" t="s">
        <v>60</v>
      </c>
      <c r="B74" s="4" t="s">
        <v>106</v>
      </c>
      <c r="C74" s="5" t="s">
        <v>204</v>
      </c>
      <c r="D74" s="5" t="s">
        <v>206</v>
      </c>
      <c r="E74" s="10">
        <v>40958</v>
      </c>
      <c r="F74" s="1">
        <v>0.7083333333333334</v>
      </c>
      <c r="G74" s="7">
        <v>81</v>
      </c>
      <c r="H74" s="2" t="s">
        <v>102</v>
      </c>
      <c r="I74" s="9">
        <v>41158.81</v>
      </c>
      <c r="J74" s="11">
        <f t="shared" si="3"/>
        <v>200.80999999999767</v>
      </c>
      <c r="K74" s="12">
        <v>719</v>
      </c>
      <c r="L74" s="13">
        <f t="shared" si="4"/>
        <v>3.1771326129177204</v>
      </c>
      <c r="M74" s="12">
        <f t="shared" si="5"/>
        <v>732.3121856481326</v>
      </c>
      <c r="N74" s="12">
        <f t="shared" si="6"/>
        <v>114.89287243878931</v>
      </c>
    </row>
    <row r="75" spans="1:14" ht="12.75">
      <c r="A75" t="s">
        <v>61</v>
      </c>
      <c r="B75" t="s">
        <v>161</v>
      </c>
      <c r="C75" s="5" t="s">
        <v>204</v>
      </c>
      <c r="D75" s="5" t="s">
        <v>206</v>
      </c>
      <c r="E75" s="9">
        <v>40959</v>
      </c>
      <c r="F75" s="1">
        <v>0.16666666666666666</v>
      </c>
      <c r="G75" s="7">
        <v>81</v>
      </c>
      <c r="H75" s="2" t="s">
        <v>102</v>
      </c>
      <c r="I75" s="9">
        <v>41158.81</v>
      </c>
      <c r="J75" s="11">
        <f t="shared" si="3"/>
        <v>199.80999999999767</v>
      </c>
      <c r="K75" s="12">
        <v>578</v>
      </c>
      <c r="L75" s="13">
        <f t="shared" si="4"/>
        <v>2.4873629948451317</v>
      </c>
      <c r="M75" s="12">
        <f t="shared" si="5"/>
        <v>590.909413943252</v>
      </c>
      <c r="N75" s="12">
        <f t="shared" si="6"/>
        <v>92.70811171737454</v>
      </c>
    </row>
    <row r="76" spans="1:14" ht="12.75">
      <c r="A76" t="s">
        <v>62</v>
      </c>
      <c r="B76" t="s">
        <v>162</v>
      </c>
      <c r="C76" s="5" t="s">
        <v>204</v>
      </c>
      <c r="D76" s="5" t="s">
        <v>206</v>
      </c>
      <c r="E76" s="9">
        <v>40959</v>
      </c>
      <c r="F76" s="1">
        <v>0.08333333333333333</v>
      </c>
      <c r="G76" s="7">
        <v>83</v>
      </c>
      <c r="H76" s="2" t="s">
        <v>102</v>
      </c>
      <c r="I76" s="9">
        <v>41158.81</v>
      </c>
      <c r="J76" s="11">
        <f t="shared" si="3"/>
        <v>199.80999999999767</v>
      </c>
      <c r="K76" s="12">
        <v>749</v>
      </c>
      <c r="L76" s="13">
        <f t="shared" si="4"/>
        <v>3.3331665081828126</v>
      </c>
      <c r="M76" s="12">
        <f t="shared" si="5"/>
        <v>766.2991341774766</v>
      </c>
      <c r="N76" s="12">
        <f t="shared" si="6"/>
        <v>120.22510399043232</v>
      </c>
    </row>
    <row r="77" spans="1:14" ht="12.75">
      <c r="A77" t="s">
        <v>63</v>
      </c>
      <c r="B77" t="s">
        <v>163</v>
      </c>
      <c r="C77" s="5" t="s">
        <v>204</v>
      </c>
      <c r="D77" s="5" t="s">
        <v>206</v>
      </c>
      <c r="E77" s="9">
        <v>40959</v>
      </c>
      <c r="F77" s="1">
        <v>0.20833333333333334</v>
      </c>
      <c r="G77" s="7">
        <v>67</v>
      </c>
      <c r="H77" s="2" t="s">
        <v>102</v>
      </c>
      <c r="I77" s="9">
        <v>41158.81</v>
      </c>
      <c r="J77" s="11">
        <f t="shared" si="3"/>
        <v>199.80999999999767</v>
      </c>
      <c r="K77" s="12">
        <v>603</v>
      </c>
      <c r="L77" s="13">
        <f t="shared" si="4"/>
        <v>2.6825484209999813</v>
      </c>
      <c r="M77" s="12">
        <f t="shared" si="5"/>
        <v>616.9224263049962</v>
      </c>
      <c r="N77" s="12">
        <f t="shared" si="6"/>
        <v>96.78930791975831</v>
      </c>
    </row>
    <row r="78" spans="1:14" ht="12.75">
      <c r="A78" t="s">
        <v>64</v>
      </c>
      <c r="B78" t="s">
        <v>164</v>
      </c>
      <c r="C78" s="5" t="s">
        <v>204</v>
      </c>
      <c r="D78" s="5" t="s">
        <v>206</v>
      </c>
      <c r="E78" s="9">
        <v>40960</v>
      </c>
      <c r="F78" s="1">
        <v>0.625</v>
      </c>
      <c r="G78" s="7">
        <v>77</v>
      </c>
      <c r="H78" s="2" t="s">
        <v>102</v>
      </c>
      <c r="I78" s="9">
        <v>41158.81</v>
      </c>
      <c r="J78" s="11">
        <f t="shared" si="3"/>
        <v>198.80999999999767</v>
      </c>
      <c r="K78" s="12">
        <v>730</v>
      </c>
      <c r="L78" s="13">
        <f t="shared" si="4"/>
        <v>3.2845430310346946</v>
      </c>
      <c r="M78" s="12">
        <f t="shared" si="5"/>
        <v>750.3313213621124</v>
      </c>
      <c r="N78" s="12">
        <f t="shared" si="6"/>
        <v>117.71990481871785</v>
      </c>
    </row>
    <row r="79" spans="1:14" ht="12.75">
      <c r="A79" t="s">
        <v>65</v>
      </c>
      <c r="B79" t="s">
        <v>165</v>
      </c>
      <c r="C79" s="5" t="s">
        <v>204</v>
      </c>
      <c r="D79" s="5" t="s">
        <v>206</v>
      </c>
      <c r="E79" s="9">
        <v>40960</v>
      </c>
      <c r="F79" s="1">
        <v>0.9166666666666666</v>
      </c>
      <c r="G79" s="7">
        <v>88</v>
      </c>
      <c r="H79" s="2" t="s">
        <v>102</v>
      </c>
      <c r="I79" s="9">
        <v>41158.81</v>
      </c>
      <c r="J79" s="11">
        <f t="shared" si="3"/>
        <v>198.80999999999767</v>
      </c>
      <c r="K79" s="12">
        <v>608</v>
      </c>
      <c r="L79" s="13">
        <f t="shared" si="4"/>
        <v>2.615562597454887</v>
      </c>
      <c r="M79" s="12">
        <f t="shared" si="5"/>
        <v>624.1903324782519</v>
      </c>
      <c r="N79" s="12">
        <f aca="true" t="shared" si="7" ref="N79:N110">M79/M$5*100</f>
        <v>97.92957382441743</v>
      </c>
    </row>
    <row r="80" spans="1:14" ht="12.75">
      <c r="A80" t="s">
        <v>66</v>
      </c>
      <c r="B80" t="s">
        <v>166</v>
      </c>
      <c r="C80" s="5" t="s">
        <v>204</v>
      </c>
      <c r="D80" s="5" t="s">
        <v>206</v>
      </c>
      <c r="E80" s="9">
        <v>40960</v>
      </c>
      <c r="F80" s="1">
        <v>0.9583333333333334</v>
      </c>
      <c r="G80" s="7">
        <v>63</v>
      </c>
      <c r="H80" s="2" t="s">
        <v>102</v>
      </c>
      <c r="I80" s="9">
        <v>41158.81</v>
      </c>
      <c r="J80" s="11">
        <f aca="true" t="shared" si="8" ref="J80:J114">I80-E80</f>
        <v>198.80999999999767</v>
      </c>
      <c r="K80" s="12">
        <v>697</v>
      </c>
      <c r="L80" s="13">
        <f aca="true" t="shared" si="9" ref="L80:L114">(K80-G80)/J80</f>
        <v>3.1889743976661507</v>
      </c>
      <c r="M80" s="12">
        <f aca="true" t="shared" si="10" ref="M80:M114">(L80*205)+G80</f>
        <v>716.7397515215608</v>
      </c>
      <c r="N80" s="12">
        <f t="shared" si="7"/>
        <v>112.44970445288153</v>
      </c>
    </row>
    <row r="81" spans="1:14" ht="12.75">
      <c r="A81" t="s">
        <v>67</v>
      </c>
      <c r="B81" t="s">
        <v>167</v>
      </c>
      <c r="C81" s="5" t="s">
        <v>204</v>
      </c>
      <c r="D81" s="5" t="s">
        <v>206</v>
      </c>
      <c r="E81" s="9">
        <v>40961</v>
      </c>
      <c r="F81" s="1">
        <v>0.8333333333333334</v>
      </c>
      <c r="G81" s="7">
        <v>77</v>
      </c>
      <c r="H81" s="2" t="s">
        <v>102</v>
      </c>
      <c r="I81" s="9">
        <v>41158.81</v>
      </c>
      <c r="J81" s="11">
        <f t="shared" si="8"/>
        <v>197.80999999999767</v>
      </c>
      <c r="K81" s="12">
        <v>706</v>
      </c>
      <c r="L81" s="13">
        <f t="shared" si="9"/>
        <v>3.1798190182498733</v>
      </c>
      <c r="M81" s="12">
        <f t="shared" si="10"/>
        <v>728.8628987412241</v>
      </c>
      <c r="N81" s="12">
        <f t="shared" si="7"/>
        <v>114.35171186770106</v>
      </c>
    </row>
    <row r="82" spans="1:14" ht="12.75">
      <c r="A82" t="s">
        <v>68</v>
      </c>
      <c r="B82" t="s">
        <v>168</v>
      </c>
      <c r="C82" s="5" t="s">
        <v>204</v>
      </c>
      <c r="D82" s="5" t="s">
        <v>206</v>
      </c>
      <c r="E82" s="9">
        <v>40961</v>
      </c>
      <c r="F82" s="1">
        <v>0.16666666666666666</v>
      </c>
      <c r="G82" s="7">
        <v>82</v>
      </c>
      <c r="H82" s="2" t="s">
        <v>102</v>
      </c>
      <c r="I82" s="9">
        <v>41158.81</v>
      </c>
      <c r="J82" s="11">
        <f t="shared" si="8"/>
        <v>197.80999999999767</v>
      </c>
      <c r="K82" s="12">
        <v>698</v>
      </c>
      <c r="L82" s="13">
        <f t="shared" si="9"/>
        <v>3.1140993883019426</v>
      </c>
      <c r="M82" s="12">
        <f t="shared" si="10"/>
        <v>720.3903746018982</v>
      </c>
      <c r="N82" s="12">
        <f t="shared" si="7"/>
        <v>113.02245276993992</v>
      </c>
    </row>
    <row r="83" spans="1:14" ht="12.75">
      <c r="A83" t="s">
        <v>69</v>
      </c>
      <c r="B83" t="s">
        <v>169</v>
      </c>
      <c r="C83" s="5" t="s">
        <v>204</v>
      </c>
      <c r="D83" s="5" t="s">
        <v>206</v>
      </c>
      <c r="E83" s="9">
        <v>40961</v>
      </c>
      <c r="F83" s="1">
        <v>0.875</v>
      </c>
      <c r="G83" s="7">
        <v>71</v>
      </c>
      <c r="H83" s="2" t="s">
        <v>102</v>
      </c>
      <c r="I83" s="9">
        <v>41158.81</v>
      </c>
      <c r="J83" s="11">
        <f t="shared" si="8"/>
        <v>197.80999999999767</v>
      </c>
      <c r="K83" s="12">
        <v>675</v>
      </c>
      <c r="L83" s="13">
        <f t="shared" si="9"/>
        <v>3.0534351145038525</v>
      </c>
      <c r="M83" s="12">
        <f t="shared" si="10"/>
        <v>696.9541984732898</v>
      </c>
      <c r="N83" s="12">
        <f t="shared" si="7"/>
        <v>109.3455378596492</v>
      </c>
    </row>
    <row r="84" spans="1:14" ht="12.75">
      <c r="A84" t="s">
        <v>70</v>
      </c>
      <c r="B84" t="s">
        <v>170</v>
      </c>
      <c r="C84" s="5" t="s">
        <v>204</v>
      </c>
      <c r="D84" s="5" t="s">
        <v>206</v>
      </c>
      <c r="E84" s="9">
        <v>40961</v>
      </c>
      <c r="F84" s="1">
        <v>0.9166666666666666</v>
      </c>
      <c r="G84" s="7">
        <v>64</v>
      </c>
      <c r="H84" s="2" t="s">
        <v>102</v>
      </c>
      <c r="I84" s="9">
        <v>41158.81</v>
      </c>
      <c r="J84" s="11">
        <f t="shared" si="8"/>
        <v>197.80999999999767</v>
      </c>
      <c r="K84" s="12">
        <v>726</v>
      </c>
      <c r="L84" s="13">
        <f t="shared" si="9"/>
        <v>3.3466457711946203</v>
      </c>
      <c r="M84" s="12">
        <f t="shared" si="10"/>
        <v>750.0623830948972</v>
      </c>
      <c r="N84" s="12">
        <f t="shared" si="7"/>
        <v>117.67771094206985</v>
      </c>
    </row>
    <row r="85" spans="1:14" ht="12.75">
      <c r="A85" t="s">
        <v>71</v>
      </c>
      <c r="B85" t="s">
        <v>171</v>
      </c>
      <c r="C85" s="5" t="s">
        <v>204</v>
      </c>
      <c r="D85" s="5" t="s">
        <v>206</v>
      </c>
      <c r="E85" s="9">
        <v>40961</v>
      </c>
      <c r="F85" s="1">
        <v>0.125</v>
      </c>
      <c r="G85" s="7">
        <v>69</v>
      </c>
      <c r="H85" s="2" t="s">
        <v>102</v>
      </c>
      <c r="I85" s="9">
        <v>41158.81</v>
      </c>
      <c r="J85" s="11">
        <f t="shared" si="8"/>
        <v>197.80999999999767</v>
      </c>
      <c r="K85" s="12">
        <v>447</v>
      </c>
      <c r="L85" s="13">
        <f t="shared" si="9"/>
        <v>1.9109246246398284</v>
      </c>
      <c r="M85" s="12">
        <f t="shared" si="10"/>
        <v>460.73954805116483</v>
      </c>
      <c r="N85" s="12">
        <f t="shared" si="7"/>
        <v>72.28568793361974</v>
      </c>
    </row>
    <row r="86" spans="1:14" ht="12.75">
      <c r="A86" t="s">
        <v>72</v>
      </c>
      <c r="B86" t="s">
        <v>172</v>
      </c>
      <c r="C86" s="5" t="s">
        <v>204</v>
      </c>
      <c r="D86" s="5" t="s">
        <v>206</v>
      </c>
      <c r="E86" s="9">
        <v>40961</v>
      </c>
      <c r="F86" s="1">
        <v>0.7916666666666666</v>
      </c>
      <c r="G86" s="7">
        <v>88</v>
      </c>
      <c r="H86" s="2" t="s">
        <v>102</v>
      </c>
      <c r="I86" s="9">
        <v>41158.81</v>
      </c>
      <c r="J86" s="11">
        <f t="shared" si="8"/>
        <v>197.80999999999767</v>
      </c>
      <c r="K86" s="12">
        <v>730</v>
      </c>
      <c r="L86" s="13">
        <f t="shared" si="9"/>
        <v>3.2455386481978037</v>
      </c>
      <c r="M86" s="12">
        <f t="shared" si="10"/>
        <v>753.3354228805498</v>
      </c>
      <c r="N86" s="12">
        <f t="shared" si="7"/>
        <v>118.19122000275446</v>
      </c>
    </row>
    <row r="87" spans="1:14" ht="12.75">
      <c r="A87" t="s">
        <v>73</v>
      </c>
      <c r="B87" t="s">
        <v>173</v>
      </c>
      <c r="C87" s="5" t="s">
        <v>204</v>
      </c>
      <c r="D87" s="5" t="s">
        <v>206</v>
      </c>
      <c r="E87" s="9">
        <v>40962</v>
      </c>
      <c r="F87" s="1">
        <v>0.7083333333333334</v>
      </c>
      <c r="G87" s="7">
        <v>95</v>
      </c>
      <c r="H87" s="2" t="s">
        <v>102</v>
      </c>
      <c r="I87" s="9">
        <v>41158.81</v>
      </c>
      <c r="J87" s="11">
        <f t="shared" si="8"/>
        <v>196.80999999999767</v>
      </c>
      <c r="K87" s="12">
        <v>677</v>
      </c>
      <c r="L87" s="13">
        <f t="shared" si="9"/>
        <v>2.9571668106295763</v>
      </c>
      <c r="M87" s="12">
        <f t="shared" si="10"/>
        <v>701.2191961790631</v>
      </c>
      <c r="N87" s="12">
        <f t="shared" si="7"/>
        <v>110.01467575870988</v>
      </c>
    </row>
    <row r="88" spans="1:14" ht="12.75">
      <c r="A88" t="s">
        <v>74</v>
      </c>
      <c r="B88" t="s">
        <v>174</v>
      </c>
      <c r="C88" s="5" t="s">
        <v>204</v>
      </c>
      <c r="D88" s="5" t="s">
        <v>206</v>
      </c>
      <c r="E88" s="9">
        <v>40962</v>
      </c>
      <c r="F88" s="1">
        <v>0.7083333333333334</v>
      </c>
      <c r="G88" s="7">
        <v>82</v>
      </c>
      <c r="H88" s="2" t="s">
        <v>102</v>
      </c>
      <c r="I88" s="9">
        <v>41158.81</v>
      </c>
      <c r="J88" s="11">
        <f t="shared" si="8"/>
        <v>196.80999999999767</v>
      </c>
      <c r="K88" s="12">
        <v>658</v>
      </c>
      <c r="L88" s="13">
        <f t="shared" si="9"/>
        <v>2.9266805548498898</v>
      </c>
      <c r="M88" s="12">
        <f t="shared" si="10"/>
        <v>681.9695137442274</v>
      </c>
      <c r="N88" s="12">
        <f t="shared" si="7"/>
        <v>106.99458220869562</v>
      </c>
    </row>
    <row r="89" spans="1:14" ht="12.75">
      <c r="A89" t="s">
        <v>75</v>
      </c>
      <c r="B89" t="s">
        <v>175</v>
      </c>
      <c r="C89" s="5" t="s">
        <v>204</v>
      </c>
      <c r="D89" s="5" t="s">
        <v>206</v>
      </c>
      <c r="E89" s="9">
        <v>40962</v>
      </c>
      <c r="F89" s="1">
        <v>0</v>
      </c>
      <c r="G89" s="7">
        <v>70</v>
      </c>
      <c r="H89" s="2" t="s">
        <v>102</v>
      </c>
      <c r="I89" s="9">
        <v>41158.81</v>
      </c>
      <c r="J89" s="11">
        <f t="shared" si="8"/>
        <v>196.80999999999767</v>
      </c>
      <c r="K89" s="12">
        <v>718</v>
      </c>
      <c r="L89" s="13">
        <f t="shared" si="9"/>
        <v>3.292515624206126</v>
      </c>
      <c r="M89" s="12">
        <f t="shared" si="10"/>
        <v>744.9657029622558</v>
      </c>
      <c r="N89" s="12">
        <f t="shared" si="7"/>
        <v>116.878089917298</v>
      </c>
    </row>
    <row r="90" spans="1:14" ht="12.75">
      <c r="A90" t="s">
        <v>76</v>
      </c>
      <c r="B90" t="s">
        <v>176</v>
      </c>
      <c r="C90" s="5" t="s">
        <v>204</v>
      </c>
      <c r="D90" s="5" t="s">
        <v>206</v>
      </c>
      <c r="E90" s="9">
        <v>40962</v>
      </c>
      <c r="F90" s="1">
        <v>0.8333333333333334</v>
      </c>
      <c r="G90" s="7">
        <v>72</v>
      </c>
      <c r="H90" s="2" t="s">
        <v>102</v>
      </c>
      <c r="I90" s="9">
        <v>41158.81</v>
      </c>
      <c r="J90" s="11">
        <f t="shared" si="8"/>
        <v>196.80999999999767</v>
      </c>
      <c r="K90" s="12">
        <v>703</v>
      </c>
      <c r="L90" s="13">
        <f t="shared" si="9"/>
        <v>3.2061378994970147</v>
      </c>
      <c r="M90" s="12">
        <f t="shared" si="10"/>
        <v>729.258269396888</v>
      </c>
      <c r="N90" s="12">
        <f t="shared" si="7"/>
        <v>114.4137417931857</v>
      </c>
    </row>
    <row r="91" spans="1:14" ht="12.75">
      <c r="A91" t="s">
        <v>77</v>
      </c>
      <c r="B91" t="s">
        <v>177</v>
      </c>
      <c r="C91" s="5" t="s">
        <v>204</v>
      </c>
      <c r="D91" s="5" t="s">
        <v>206</v>
      </c>
      <c r="E91" s="9">
        <v>40963</v>
      </c>
      <c r="F91" s="1">
        <v>0.5416666666666666</v>
      </c>
      <c r="G91" s="7">
        <v>63</v>
      </c>
      <c r="H91" s="2" t="s">
        <v>102</v>
      </c>
      <c r="I91" s="9">
        <v>41158.81</v>
      </c>
      <c r="J91" s="11">
        <f t="shared" si="8"/>
        <v>195.80999999999767</v>
      </c>
      <c r="K91" s="12">
        <v>453</v>
      </c>
      <c r="L91" s="13">
        <f t="shared" si="9"/>
        <v>1.9917266738164785</v>
      </c>
      <c r="M91" s="12">
        <f t="shared" si="10"/>
        <v>471.3039681323781</v>
      </c>
      <c r="N91" s="12">
        <f t="shared" si="7"/>
        <v>73.94314576727079</v>
      </c>
    </row>
    <row r="92" spans="1:14" ht="12.75">
      <c r="A92" t="s">
        <v>78</v>
      </c>
      <c r="B92" t="s">
        <v>178</v>
      </c>
      <c r="C92" s="5" t="s">
        <v>204</v>
      </c>
      <c r="D92" s="5" t="s">
        <v>206</v>
      </c>
      <c r="E92" s="9">
        <v>40963</v>
      </c>
      <c r="F92" s="1">
        <v>0.8333333333333334</v>
      </c>
      <c r="G92" s="7">
        <v>84</v>
      </c>
      <c r="H92" s="2" t="s">
        <v>102</v>
      </c>
      <c r="I92" s="9">
        <v>41158.81</v>
      </c>
      <c r="J92" s="11">
        <f t="shared" si="8"/>
        <v>195.80999999999767</v>
      </c>
      <c r="K92" s="12">
        <v>692</v>
      </c>
      <c r="L92" s="13">
        <f t="shared" si="9"/>
        <v>3.1050508145651765</v>
      </c>
      <c r="M92" s="12">
        <f t="shared" si="10"/>
        <v>720.5354169858612</v>
      </c>
      <c r="N92" s="12">
        <f t="shared" si="7"/>
        <v>113.04520855148425</v>
      </c>
    </row>
    <row r="93" spans="1:14" ht="12.75">
      <c r="A93" t="s">
        <v>79</v>
      </c>
      <c r="B93" t="s">
        <v>179</v>
      </c>
      <c r="C93" s="5" t="s">
        <v>205</v>
      </c>
      <c r="D93" s="5" t="s">
        <v>206</v>
      </c>
      <c r="E93" s="9">
        <v>40963</v>
      </c>
      <c r="F93" s="1">
        <v>0.6666666666666666</v>
      </c>
      <c r="G93" s="7">
        <v>72</v>
      </c>
      <c r="H93" s="2" t="s">
        <v>102</v>
      </c>
      <c r="I93" s="9">
        <v>41158.81</v>
      </c>
      <c r="J93" s="11">
        <f t="shared" si="8"/>
        <v>195.80999999999767</v>
      </c>
      <c r="K93" s="12">
        <v>618</v>
      </c>
      <c r="L93" s="13">
        <f t="shared" si="9"/>
        <v>2.78841734334307</v>
      </c>
      <c r="M93" s="12">
        <f t="shared" si="10"/>
        <v>643.6255553853293</v>
      </c>
      <c r="N93" s="12">
        <f t="shared" si="7"/>
        <v>100.97877692392068</v>
      </c>
    </row>
    <row r="94" spans="1:14" ht="12.75">
      <c r="A94" t="s">
        <v>80</v>
      </c>
      <c r="B94" t="s">
        <v>180</v>
      </c>
      <c r="C94" s="5" t="s">
        <v>205</v>
      </c>
      <c r="D94" s="5" t="s">
        <v>206</v>
      </c>
      <c r="E94" s="9">
        <v>40974</v>
      </c>
      <c r="F94" s="1">
        <v>0.20833333333333334</v>
      </c>
      <c r="G94" s="7">
        <v>86</v>
      </c>
      <c r="H94" s="2" t="s">
        <v>102</v>
      </c>
      <c r="I94" s="9">
        <v>41158.81</v>
      </c>
      <c r="J94" s="11">
        <f t="shared" si="8"/>
        <v>184.80999999999767</v>
      </c>
      <c r="K94" s="12">
        <v>665</v>
      </c>
      <c r="L94" s="13">
        <f t="shared" si="9"/>
        <v>3.1329473513338417</v>
      </c>
      <c r="M94" s="12">
        <f t="shared" si="10"/>
        <v>728.2542070234375</v>
      </c>
      <c r="N94" s="12">
        <f t="shared" si="7"/>
        <v>114.25621388028972</v>
      </c>
    </row>
    <row r="95" spans="1:14" ht="12.75">
      <c r="A95" t="s">
        <v>81</v>
      </c>
      <c r="B95" t="s">
        <v>181</v>
      </c>
      <c r="C95" s="5" t="s">
        <v>204</v>
      </c>
      <c r="D95" s="5" t="s">
        <v>206</v>
      </c>
      <c r="E95" s="9">
        <v>40974</v>
      </c>
      <c r="F95" s="1">
        <v>0.625</v>
      </c>
      <c r="G95" s="7">
        <v>92</v>
      </c>
      <c r="H95" s="2" t="s">
        <v>102</v>
      </c>
      <c r="I95" s="9">
        <v>41158.81</v>
      </c>
      <c r="J95" s="11">
        <f t="shared" si="8"/>
        <v>184.80999999999767</v>
      </c>
      <c r="K95" s="12">
        <v>693</v>
      </c>
      <c r="L95" s="13">
        <f>(K95-G95)/J95</f>
        <v>3.2519885287593073</v>
      </c>
      <c r="M95" s="12">
        <f t="shared" si="10"/>
        <v>758.657648395658</v>
      </c>
      <c r="N95" s="12">
        <f t="shared" si="7"/>
        <v>119.0262269699765</v>
      </c>
    </row>
    <row r="96" spans="1:14" ht="12.75">
      <c r="A96" t="s">
        <v>82</v>
      </c>
      <c r="B96" t="s">
        <v>182</v>
      </c>
      <c r="C96" s="5" t="s">
        <v>205</v>
      </c>
      <c r="D96" s="5" t="s">
        <v>206</v>
      </c>
      <c r="E96" s="9">
        <v>40976</v>
      </c>
      <c r="F96" s="1">
        <v>0.041666666666666664</v>
      </c>
      <c r="G96" s="7">
        <v>63</v>
      </c>
      <c r="H96" s="2" t="s">
        <v>102</v>
      </c>
      <c r="I96" s="9">
        <v>41158.81</v>
      </c>
      <c r="J96" s="11">
        <f t="shared" si="8"/>
        <v>182.80999999999767</v>
      </c>
      <c r="K96" s="12">
        <v>439</v>
      </c>
      <c r="L96" s="13">
        <f t="shared" si="9"/>
        <v>2.0567802636617514</v>
      </c>
      <c r="M96" s="12">
        <f t="shared" si="10"/>
        <v>484.639954050659</v>
      </c>
      <c r="N96" s="12">
        <f t="shared" si="7"/>
        <v>76.03543613056505</v>
      </c>
    </row>
    <row r="97" spans="1:14" ht="12.75">
      <c r="A97" t="s">
        <v>83</v>
      </c>
      <c r="B97" t="s">
        <v>183</v>
      </c>
      <c r="C97" s="5" t="s">
        <v>205</v>
      </c>
      <c r="D97" s="5" t="s">
        <v>206</v>
      </c>
      <c r="E97" s="9">
        <v>40977</v>
      </c>
      <c r="F97" s="1">
        <v>0.2916666666666667</v>
      </c>
      <c r="G97" s="7">
        <v>78</v>
      </c>
      <c r="H97" s="2" t="s">
        <v>102</v>
      </c>
      <c r="I97" s="9">
        <v>41158.81</v>
      </c>
      <c r="J97" s="11">
        <f t="shared" si="8"/>
        <v>181.80999999999767</v>
      </c>
      <c r="K97" s="12">
        <v>519</v>
      </c>
      <c r="L97" s="13">
        <f t="shared" si="9"/>
        <v>2.4256091524118895</v>
      </c>
      <c r="M97" s="12">
        <f t="shared" si="10"/>
        <v>575.2498762444374</v>
      </c>
      <c r="N97" s="12">
        <f t="shared" si="7"/>
        <v>90.25127800281881</v>
      </c>
    </row>
    <row r="98" spans="1:14" ht="12.75">
      <c r="A98" t="s">
        <v>84</v>
      </c>
      <c r="B98" t="s">
        <v>184</v>
      </c>
      <c r="C98" s="5" t="s">
        <v>205</v>
      </c>
      <c r="D98" s="5" t="s">
        <v>206</v>
      </c>
      <c r="E98" s="9">
        <v>40977</v>
      </c>
      <c r="F98" s="1">
        <v>0.5416666666666666</v>
      </c>
      <c r="G98" s="7">
        <v>83</v>
      </c>
      <c r="H98" s="2" t="s">
        <v>102</v>
      </c>
      <c r="I98" s="9">
        <v>41158.81</v>
      </c>
      <c r="J98" s="11">
        <f t="shared" si="8"/>
        <v>181.80999999999767</v>
      </c>
      <c r="K98" s="12">
        <v>583</v>
      </c>
      <c r="L98" s="13">
        <f t="shared" si="9"/>
        <v>2.7501237555690357</v>
      </c>
      <c r="M98" s="12">
        <f t="shared" si="10"/>
        <v>646.7753698916523</v>
      </c>
      <c r="N98" s="12">
        <f t="shared" si="7"/>
        <v>101.47295310092983</v>
      </c>
    </row>
    <row r="99" spans="1:14" ht="12.75">
      <c r="A99" t="s">
        <v>85</v>
      </c>
      <c r="B99" t="s">
        <v>159</v>
      </c>
      <c r="C99" s="5" t="s">
        <v>205</v>
      </c>
      <c r="D99" s="5" t="s">
        <v>206</v>
      </c>
      <c r="E99" s="9">
        <v>40978</v>
      </c>
      <c r="F99" s="1">
        <v>0.4583333333333333</v>
      </c>
      <c r="G99" s="7">
        <v>66</v>
      </c>
      <c r="H99" s="2" t="s">
        <v>102</v>
      </c>
      <c r="I99" s="9">
        <v>41158.81</v>
      </c>
      <c r="J99" s="11">
        <f t="shared" si="8"/>
        <v>180.80999999999767</v>
      </c>
      <c r="K99" s="12">
        <v>492</v>
      </c>
      <c r="L99" s="13">
        <f t="shared" si="9"/>
        <v>2.3560643769703304</v>
      </c>
      <c r="M99" s="12">
        <f t="shared" si="10"/>
        <v>548.9931972789177</v>
      </c>
      <c r="N99" s="12">
        <f t="shared" si="7"/>
        <v>86.13185280933831</v>
      </c>
    </row>
    <row r="100" spans="1:14" ht="12.75">
      <c r="A100" t="s">
        <v>86</v>
      </c>
      <c r="B100" t="s">
        <v>185</v>
      </c>
      <c r="C100" s="5" t="s">
        <v>205</v>
      </c>
      <c r="D100" s="5" t="s">
        <v>206</v>
      </c>
      <c r="E100" s="9">
        <v>40978</v>
      </c>
      <c r="F100" s="1">
        <v>0.875</v>
      </c>
      <c r="G100" s="7">
        <v>75</v>
      </c>
      <c r="H100" s="2" t="s">
        <v>102</v>
      </c>
      <c r="I100" s="9">
        <v>41158.81</v>
      </c>
      <c r="J100" s="11">
        <f t="shared" si="8"/>
        <v>180.80999999999767</v>
      </c>
      <c r="K100" s="12">
        <v>721</v>
      </c>
      <c r="L100" s="13">
        <f t="shared" si="9"/>
        <v>3.5728112383165107</v>
      </c>
      <c r="M100" s="12">
        <f t="shared" si="10"/>
        <v>807.4263038548847</v>
      </c>
      <c r="N100" s="12">
        <f t="shared" si="7"/>
        <v>126.67756887101167</v>
      </c>
    </row>
    <row r="101" spans="1:14" ht="12.75">
      <c r="A101" t="s">
        <v>87</v>
      </c>
      <c r="B101" t="s">
        <v>186</v>
      </c>
      <c r="C101" s="5" t="s">
        <v>205</v>
      </c>
      <c r="D101" s="5" t="s">
        <v>206</v>
      </c>
      <c r="E101" s="9">
        <v>40979</v>
      </c>
      <c r="F101" s="1">
        <v>0.5833333333333334</v>
      </c>
      <c r="G101" s="7">
        <v>76</v>
      </c>
      <c r="H101" s="2" t="s">
        <v>102</v>
      </c>
      <c r="I101" s="9">
        <v>41158.81</v>
      </c>
      <c r="J101" s="11">
        <f t="shared" si="8"/>
        <v>179.80999999999767</v>
      </c>
      <c r="K101" s="12">
        <v>640</v>
      </c>
      <c r="L101" s="13">
        <f t="shared" si="9"/>
        <v>3.1366442355820436</v>
      </c>
      <c r="M101" s="12">
        <f t="shared" si="10"/>
        <v>719.012068294319</v>
      </c>
      <c r="N101" s="12">
        <f t="shared" si="7"/>
        <v>112.806209514834</v>
      </c>
    </row>
    <row r="102" spans="1:14" ht="12.75">
      <c r="A102" t="s">
        <v>88</v>
      </c>
      <c r="B102" t="s">
        <v>187</v>
      </c>
      <c r="C102" s="5" t="s">
        <v>204</v>
      </c>
      <c r="D102" s="5" t="s">
        <v>206</v>
      </c>
      <c r="E102" s="9">
        <v>40982</v>
      </c>
      <c r="F102" s="1">
        <v>0.625</v>
      </c>
      <c r="G102" s="7">
        <v>64</v>
      </c>
      <c r="H102" s="2" t="s">
        <v>102</v>
      </c>
      <c r="I102" s="9">
        <v>41158.81</v>
      </c>
      <c r="J102" s="11">
        <f t="shared" si="8"/>
        <v>176.80999999999767</v>
      </c>
      <c r="K102" s="12">
        <v>538</v>
      </c>
      <c r="L102" s="13">
        <f t="shared" si="9"/>
        <v>2.680843843674036</v>
      </c>
      <c r="M102" s="12">
        <f t="shared" si="10"/>
        <v>613.5729879531773</v>
      </c>
      <c r="N102" s="12">
        <f t="shared" si="7"/>
        <v>96.26381264487561</v>
      </c>
    </row>
    <row r="103" spans="1:14" ht="12.75">
      <c r="A103" t="s">
        <v>89</v>
      </c>
      <c r="B103" t="s">
        <v>188</v>
      </c>
      <c r="C103" s="5" t="s">
        <v>204</v>
      </c>
      <c r="D103" s="5" t="s">
        <v>206</v>
      </c>
      <c r="E103" s="9">
        <v>40983</v>
      </c>
      <c r="F103" s="1">
        <v>0.5833333333333334</v>
      </c>
      <c r="G103" s="7">
        <v>85</v>
      </c>
      <c r="H103" s="2" t="s">
        <v>102</v>
      </c>
      <c r="I103" s="9">
        <v>41158.81</v>
      </c>
      <c r="J103" s="11">
        <f t="shared" si="8"/>
        <v>175.80999999999767</v>
      </c>
      <c r="K103" s="12">
        <v>473</v>
      </c>
      <c r="L103" s="13">
        <f t="shared" si="9"/>
        <v>2.206927933564673</v>
      </c>
      <c r="M103" s="12">
        <f t="shared" si="10"/>
        <v>537.420226380758</v>
      </c>
      <c r="N103" s="12">
        <f t="shared" si="7"/>
        <v>84.31616286835599</v>
      </c>
    </row>
    <row r="104" spans="1:14" ht="12.75">
      <c r="A104" t="s">
        <v>90</v>
      </c>
      <c r="B104" t="s">
        <v>189</v>
      </c>
      <c r="C104" s="5" t="s">
        <v>205</v>
      </c>
      <c r="D104" s="5" t="s">
        <v>206</v>
      </c>
      <c r="E104" s="9">
        <v>40986</v>
      </c>
      <c r="F104" s="1">
        <v>0.9583333333333334</v>
      </c>
      <c r="G104" s="7">
        <v>67</v>
      </c>
      <c r="H104" s="2" t="s">
        <v>102</v>
      </c>
      <c r="I104" s="9">
        <v>41158.81</v>
      </c>
      <c r="J104" s="11">
        <f t="shared" si="8"/>
        <v>172.80999999999767</v>
      </c>
      <c r="K104" s="12">
        <v>424</v>
      </c>
      <c r="L104" s="13">
        <f t="shared" si="9"/>
        <v>2.065852670563074</v>
      </c>
      <c r="M104" s="12">
        <f t="shared" si="10"/>
        <v>490.49979746543016</v>
      </c>
      <c r="N104" s="12">
        <f t="shared" si="7"/>
        <v>76.95479027372835</v>
      </c>
    </row>
    <row r="105" spans="1:14" ht="12.75">
      <c r="A105" t="s">
        <v>91</v>
      </c>
      <c r="B105" t="s">
        <v>190</v>
      </c>
      <c r="C105" s="5" t="s">
        <v>204</v>
      </c>
      <c r="D105" s="5" t="s">
        <v>206</v>
      </c>
      <c r="E105" s="9">
        <v>40991</v>
      </c>
      <c r="F105" s="1">
        <v>0.5</v>
      </c>
      <c r="G105" s="7">
        <v>74</v>
      </c>
      <c r="H105" s="2" t="s">
        <v>102</v>
      </c>
      <c r="I105" s="9">
        <v>41158.81</v>
      </c>
      <c r="J105" s="11">
        <f t="shared" si="8"/>
        <v>167.80999999999767</v>
      </c>
      <c r="K105" s="12">
        <v>464</v>
      </c>
      <c r="L105" s="13">
        <f t="shared" si="9"/>
        <v>2.3240569691913797</v>
      </c>
      <c r="M105" s="12">
        <f t="shared" si="10"/>
        <v>550.4316786842328</v>
      </c>
      <c r="N105" s="12">
        <f t="shared" si="7"/>
        <v>86.35753696951674</v>
      </c>
    </row>
    <row r="106" spans="1:14" ht="12.75">
      <c r="A106" t="s">
        <v>92</v>
      </c>
      <c r="B106" t="s">
        <v>191</v>
      </c>
      <c r="C106" s="5" t="s">
        <v>205</v>
      </c>
      <c r="D106" s="5" t="s">
        <v>206</v>
      </c>
      <c r="E106" s="9">
        <v>40993</v>
      </c>
      <c r="F106" s="1">
        <v>0.125</v>
      </c>
      <c r="G106" s="7">
        <v>68</v>
      </c>
      <c r="H106" s="2" t="s">
        <v>102</v>
      </c>
      <c r="I106" s="9">
        <v>41158.81</v>
      </c>
      <c r="J106" s="11">
        <f t="shared" si="8"/>
        <v>165.80999999999767</v>
      </c>
      <c r="K106" s="12">
        <v>567</v>
      </c>
      <c r="L106" s="13">
        <f t="shared" si="9"/>
        <v>3.0094686689584886</v>
      </c>
      <c r="M106" s="12">
        <f t="shared" si="10"/>
        <v>684.9410771364902</v>
      </c>
      <c r="N106" s="12">
        <f t="shared" si="7"/>
        <v>107.46079246773816</v>
      </c>
    </row>
    <row r="107" spans="1:14" ht="12.75">
      <c r="A107" t="s">
        <v>93</v>
      </c>
      <c r="B107" t="s">
        <v>192</v>
      </c>
      <c r="C107" s="5" t="s">
        <v>205</v>
      </c>
      <c r="D107" s="5" t="s">
        <v>206</v>
      </c>
      <c r="E107" s="9">
        <v>40995</v>
      </c>
      <c r="F107" s="1">
        <v>0.125</v>
      </c>
      <c r="G107" s="7">
        <v>66</v>
      </c>
      <c r="H107" s="2" t="s">
        <v>102</v>
      </c>
      <c r="I107" s="9">
        <v>41158.81</v>
      </c>
      <c r="J107" s="11">
        <f t="shared" si="8"/>
        <v>163.80999999999767</v>
      </c>
      <c r="K107" s="12">
        <v>392</v>
      </c>
      <c r="L107" s="13">
        <f t="shared" si="9"/>
        <v>1.9901104938648717</v>
      </c>
      <c r="M107" s="12">
        <f t="shared" si="10"/>
        <v>473.9726512422987</v>
      </c>
      <c r="N107" s="12">
        <f t="shared" si="7"/>
        <v>74.36183696774056</v>
      </c>
    </row>
    <row r="108" spans="1:14" ht="12.75">
      <c r="A108" t="s">
        <v>94</v>
      </c>
      <c r="B108" t="s">
        <v>193</v>
      </c>
      <c r="C108" s="5" t="s">
        <v>205</v>
      </c>
      <c r="D108" s="5" t="s">
        <v>206</v>
      </c>
      <c r="E108" s="9">
        <v>40996</v>
      </c>
      <c r="F108" s="1">
        <v>0.5833333333333334</v>
      </c>
      <c r="G108" s="7">
        <v>67</v>
      </c>
      <c r="H108" s="2" t="s">
        <v>102</v>
      </c>
      <c r="I108" s="9">
        <v>41158.81</v>
      </c>
      <c r="J108" s="11">
        <f t="shared" si="8"/>
        <v>162.80999999999767</v>
      </c>
      <c r="K108" s="12">
        <v>426</v>
      </c>
      <c r="L108" s="13">
        <f t="shared" si="9"/>
        <v>2.205024261409036</v>
      </c>
      <c r="M108" s="12">
        <f t="shared" si="10"/>
        <v>519.0299735888524</v>
      </c>
      <c r="N108" s="12">
        <f t="shared" si="7"/>
        <v>81.43090572045332</v>
      </c>
    </row>
    <row r="109" spans="1:14" ht="12.75">
      <c r="A109" t="s">
        <v>95</v>
      </c>
      <c r="B109" t="s">
        <v>194</v>
      </c>
      <c r="C109" s="5" t="s">
        <v>204</v>
      </c>
      <c r="D109" s="5" t="s">
        <v>206</v>
      </c>
      <c r="E109" s="9">
        <v>40996</v>
      </c>
      <c r="F109" s="1">
        <v>0.6666666666666666</v>
      </c>
      <c r="G109" s="7">
        <v>72</v>
      </c>
      <c r="H109" s="2" t="s">
        <v>102</v>
      </c>
      <c r="I109" s="9">
        <v>41158.81</v>
      </c>
      <c r="J109" s="11">
        <f t="shared" si="8"/>
        <v>162.80999999999767</v>
      </c>
      <c r="K109" s="12">
        <v>383</v>
      </c>
      <c r="L109" s="13">
        <f t="shared" si="9"/>
        <v>1.9102020760395826</v>
      </c>
      <c r="M109" s="12">
        <f t="shared" si="10"/>
        <v>463.5914255881144</v>
      </c>
      <c r="N109" s="12">
        <f t="shared" si="7"/>
        <v>72.73312061121993</v>
      </c>
    </row>
    <row r="110" spans="1:14" ht="12.75">
      <c r="A110" t="s">
        <v>96</v>
      </c>
      <c r="B110" t="s">
        <v>195</v>
      </c>
      <c r="C110" s="5" t="s">
        <v>205</v>
      </c>
      <c r="D110" s="5" t="s">
        <v>206</v>
      </c>
      <c r="E110" s="9">
        <v>40997</v>
      </c>
      <c r="F110" s="1">
        <v>0.625</v>
      </c>
      <c r="G110" s="7">
        <v>67</v>
      </c>
      <c r="H110" s="2" t="s">
        <v>102</v>
      </c>
      <c r="I110" s="9">
        <v>41158.81</v>
      </c>
      <c r="J110" s="11">
        <f t="shared" si="8"/>
        <v>161.80999999999767</v>
      </c>
      <c r="K110" s="12">
        <v>485</v>
      </c>
      <c r="L110" s="13">
        <f t="shared" si="9"/>
        <v>2.583276682528929</v>
      </c>
      <c r="M110" s="12">
        <f t="shared" si="10"/>
        <v>596.5717199184304</v>
      </c>
      <c r="N110" s="12">
        <f t="shared" si="7"/>
        <v>93.59647410006491</v>
      </c>
    </row>
    <row r="111" spans="1:14" ht="12.75">
      <c r="A111" t="s">
        <v>97</v>
      </c>
      <c r="B111" t="s">
        <v>196</v>
      </c>
      <c r="C111" s="5" t="s">
        <v>205</v>
      </c>
      <c r="D111" s="5" t="s">
        <v>206</v>
      </c>
      <c r="E111" s="9">
        <v>40998</v>
      </c>
      <c r="F111" s="1">
        <v>0.3333333333333333</v>
      </c>
      <c r="G111" s="7">
        <v>91</v>
      </c>
      <c r="H111" s="2" t="s">
        <v>102</v>
      </c>
      <c r="I111" s="9">
        <v>41158.81</v>
      </c>
      <c r="J111" s="11">
        <f t="shared" si="8"/>
        <v>160.80999999999767</v>
      </c>
      <c r="K111" s="12">
        <v>561</v>
      </c>
      <c r="L111" s="13">
        <f t="shared" si="9"/>
        <v>2.922703811952035</v>
      </c>
      <c r="M111" s="12">
        <f t="shared" si="10"/>
        <v>690.1542814501672</v>
      </c>
      <c r="N111" s="12">
        <f>M111/M$5*100</f>
        <v>108.27869503708914</v>
      </c>
    </row>
    <row r="112" spans="1:14" ht="12.75">
      <c r="A112" t="s">
        <v>98</v>
      </c>
      <c r="B112" t="s">
        <v>197</v>
      </c>
      <c r="C112" s="5" t="s">
        <v>205</v>
      </c>
      <c r="D112" s="5" t="s">
        <v>206</v>
      </c>
      <c r="E112" s="9">
        <v>40998</v>
      </c>
      <c r="F112" s="1">
        <v>0.125</v>
      </c>
      <c r="G112" s="7">
        <v>83</v>
      </c>
      <c r="H112" s="2" t="s">
        <v>102</v>
      </c>
      <c r="I112" s="9">
        <v>41158.81</v>
      </c>
      <c r="J112" s="11">
        <f t="shared" si="8"/>
        <v>160.80999999999767</v>
      </c>
      <c r="K112" s="12">
        <v>652</v>
      </c>
      <c r="L112" s="13">
        <f t="shared" si="9"/>
        <v>3.538337168086613</v>
      </c>
      <c r="M112" s="12">
        <f t="shared" si="10"/>
        <v>808.3591194577557</v>
      </c>
      <c r="N112" s="12">
        <f>M112/M$5*100</f>
        <v>126.82391883782907</v>
      </c>
    </row>
    <row r="113" spans="1:14" ht="12.75">
      <c r="A113" t="s">
        <v>99</v>
      </c>
      <c r="B113" t="s">
        <v>134</v>
      </c>
      <c r="C113" s="5" t="s">
        <v>204</v>
      </c>
      <c r="D113" s="5" t="s">
        <v>206</v>
      </c>
      <c r="E113" s="9">
        <v>40999</v>
      </c>
      <c r="F113" s="1">
        <v>0.16666666666666666</v>
      </c>
      <c r="G113" s="7">
        <v>80</v>
      </c>
      <c r="H113" s="2" t="s">
        <v>102</v>
      </c>
      <c r="I113" s="9">
        <v>41158.81</v>
      </c>
      <c r="J113" s="11">
        <f t="shared" si="8"/>
        <v>159.80999999999767</v>
      </c>
      <c r="K113" s="12">
        <v>623</v>
      </c>
      <c r="L113" s="13">
        <f t="shared" si="9"/>
        <v>3.3977848695326194</v>
      </c>
      <c r="M113" s="12">
        <f t="shared" si="10"/>
        <v>776.545898254187</v>
      </c>
      <c r="N113" s="12">
        <f>M113/M$5*100</f>
        <v>121.83272459411502</v>
      </c>
    </row>
    <row r="114" spans="1:14" ht="12.75">
      <c r="A114" t="s">
        <v>100</v>
      </c>
      <c r="B114" t="s">
        <v>198</v>
      </c>
      <c r="C114" s="5" t="s">
        <v>204</v>
      </c>
      <c r="D114" s="5" t="s">
        <v>206</v>
      </c>
      <c r="E114" s="9">
        <v>41002</v>
      </c>
      <c r="F114" s="1">
        <v>0</v>
      </c>
      <c r="G114" s="7">
        <v>75</v>
      </c>
      <c r="H114" s="2" t="s">
        <v>102</v>
      </c>
      <c r="I114" s="9">
        <v>41158.81</v>
      </c>
      <c r="J114" s="11">
        <f t="shared" si="8"/>
        <v>156.80999999999767</v>
      </c>
      <c r="K114" s="12">
        <v>406</v>
      </c>
      <c r="L114" s="13">
        <f t="shared" si="9"/>
        <v>2.1108347681908355</v>
      </c>
      <c r="M114" s="12">
        <f t="shared" si="10"/>
        <v>507.72112747912126</v>
      </c>
      <c r="N114" s="12">
        <f>M114/M$5*100</f>
        <v>79.65665446671338</v>
      </c>
    </row>
    <row r="124" ht="12.75">
      <c r="L124" s="12"/>
    </row>
    <row r="125" spans="1:12" ht="12.75">
      <c r="A125">
        <f>SUM(A8:A11)</f>
        <v>100</v>
      </c>
      <c r="L125" s="1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Reproductive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Hemming DVM</dc:creator>
  <cp:keywords/>
  <dc:description/>
  <cp:lastModifiedBy>Patrick Hemming Dvm</cp:lastModifiedBy>
  <dcterms:created xsi:type="dcterms:W3CDTF">2012-01-07T18:11:47Z</dcterms:created>
  <dcterms:modified xsi:type="dcterms:W3CDTF">2012-11-30T13:38:54Z</dcterms:modified>
  <cp:category/>
  <cp:version/>
  <cp:contentType/>
  <cp:contentStatus/>
</cp:coreProperties>
</file>